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 activeTab="1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G17" i="6" l="1"/>
  <c r="G16" i="6"/>
  <c r="I16" i="6" s="1"/>
  <c r="G14" i="6"/>
  <c r="G13" i="6"/>
  <c r="G12" i="6"/>
  <c r="G15" i="6"/>
  <c r="G11" i="6"/>
  <c r="G10" i="6"/>
  <c r="G9" i="6"/>
  <c r="G8" i="6"/>
  <c r="G7" i="6"/>
  <c r="G6" i="6"/>
  <c r="G5" i="6"/>
  <c r="G4" i="6"/>
  <c r="I4" i="6"/>
  <c r="F15" i="36" l="1"/>
  <c r="C12" i="23" l="1"/>
  <c r="I17" i="6"/>
  <c r="I15" i="6"/>
  <c r="I14" i="6"/>
  <c r="I13" i="6"/>
  <c r="I12" i="6"/>
  <c r="I5" i="6"/>
  <c r="I6" i="6"/>
  <c r="I7" i="6"/>
  <c r="I8" i="6"/>
  <c r="I9" i="6"/>
  <c r="I10" i="6"/>
  <c r="I11" i="6"/>
  <c r="F6" i="36" l="1"/>
  <c r="C5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<sst xmlns="http://schemas.openxmlformats.org/spreadsheetml/2006/main" count="325" uniqueCount="240">
  <si>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</si>
  <si>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</si>
  <si>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</si>
  <si>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</si>
  <si>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</si>
  <si>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</si>
  <si>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</si>
  <si>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</si>
  <si>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</si>
  <si>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</si>
  <si>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</si>
  <si>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</si>
  <si>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</si>
  <si>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</si>
  <si>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</si>
  <si>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</si>
  <si>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</si>
  <si>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</si>
  <si>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</si>
  <si>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</si>
  <si>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</si>
  <si>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</si>
  <si>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</si>
  <si>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</si>
  <si>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</si>
  <si>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</si>
  <si>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</si>
  <si>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</si>
  <si>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</si>
  <si>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</si>
  <si>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</si>
  <si>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</si>
  <si>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</si>
  <si>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</si>
  <si>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</si>
  <si>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</si>
  <si>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</si>
  <si>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</si>
  <si>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</si>
  <si>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</si>
  <si>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</si>
  <si>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</si>
  <si>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</si>
  <si>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</si>
  <si>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</si>
  <si>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</si>
  <si>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</si>
  <si>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</si>
  <si>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</si>
  <si>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</si>
  <si>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</si>
  <si>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</si>
  <si>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</si>
  <si>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</si>
  <si>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</si>
  <si>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</si>
  <si>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</si>
  <si>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</si>
  <si>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</si>
  <si>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</si>
  <si>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</si>
  <si>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</si>
  <si>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</si>
  <si>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</si>
  <si>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</si>
  <si>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</si>
  <si>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</si>
  <si>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</si>
  <si>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</si>
  <si>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</si>
  <si>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</si>
  <si>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</si>
  <si>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</si>
  <si>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</si>
  <si>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</si>
  <si>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</si>
  <si>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</si>
  <si>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</si>
  <si>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</si>
  <si>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</si>
  <si>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</si>
  <si>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</si>
  <si>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</si>
  <si>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</si>
  <si>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</si>
  <si>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</si>
  <si>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</si>
  <si>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</si>
  <si>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</si>
  <si>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</si>
  <si>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</si>
  <si>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</si>
  <si>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</si>
  <si>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</si>
  <si>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</si>
  <si>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</si>
  <si>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</si>
  <si>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</si>
  <si>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</si>
  <si>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</si>
  <si>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</si>
  <si>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</si>
  <si>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</si>
  <si>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</si>
  <si>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</si>
  <si>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</si>
  <si>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</si>
  <si>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</si>
  <si>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</si>
  <si>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</si>
  <si>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</si>
  <si>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</si>
  <si>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</si>
  <si>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</si>
  <si>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</si>
  <si>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</si>
  <si>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- 해당사항 없음 -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</si>
  <si>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</si>
  <si>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</si>
  <si>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</si>
  <si>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</si>
  <si>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</si>
  <si>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</si>
  <si>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</si>
  <si>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</si>
  <si>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</si>
  <si>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</si>
  <si>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</si>
  <si>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</si>
  <si>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</si>
  <si>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</si>
  <si>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</si>
  <si>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</si>
  <si>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</si>
  <si>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</si>
  <si>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</si>
  <si>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</si>
  <si>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</si>
  <si>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</si>
  <si>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</si>
  <si>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</si>
  <si>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</si>
  <si>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</si>
  <si>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</si>
  <si>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</si>
  <si>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</si>
  <si>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</si>
  <si>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</si>
  <si>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</si>
  <si>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</si>
  <si>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</si>
  <si>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</si>
  <si>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</si>
  <si>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</si>
  <si>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</si>
  <si>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</si>
  <si>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</si>
  <si>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</si>
  <si>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</si>
  <si>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</si>
  <si>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</si>
  <si>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㈜서울구경</t>
  </si>
  <si>
    <t>소  재  지</t>
    <phoneticPr fontId="4" type="noConversion"/>
  </si>
  <si>
    <t>- 해당사항 없음 -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</si>
  <si>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</si>
  <si>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</si>
  <si>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</si>
  <si>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</si>
  <si>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</si>
  <si>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㈜아이스크림에듀</t>
  </si>
  <si>
    <t>청소년방과후아카데미 온라인 학습 프로그램 계약</t>
    <phoneticPr fontId="4" type="noConversion"/>
  </si>
  <si>
    <t>청소년방과후아카데미 온라인 학습 프로그램 계약</t>
    <phoneticPr fontId="4" type="noConversion"/>
  </si>
  <si>
    <t>분당판교청소년수련관</t>
    <phoneticPr fontId="4" type="noConversion"/>
  </si>
  <si>
    <t>㈜아이스크림에듀</t>
    <phoneticPr fontId="4" type="noConversion"/>
  </si>
  <si>
    <t>2021년 서틀버스 임차용역비 지급</t>
    <phoneticPr fontId="4" type="noConversion"/>
  </si>
  <si>
    <t>㈜활기찬중부관광</t>
    <phoneticPr fontId="4" type="noConversion"/>
  </si>
  <si>
    <t>2021년 셔틀버스 임차용역비 지급</t>
    <phoneticPr fontId="4" type="noConversion"/>
  </si>
  <si>
    <t>1회, 2회</t>
    <phoneticPr fontId="4" type="noConversion"/>
  </si>
  <si>
    <t>㈜활기찬중부관광</t>
    <phoneticPr fontId="4" type="noConversion"/>
  </si>
  <si>
    <t>분당판교청소년수련관</t>
    <phoneticPr fontId="4" type="noConversion"/>
  </si>
  <si>
    <t>2021.08.20.</t>
    <phoneticPr fontId="4" type="noConversion"/>
  </si>
  <si>
    <t>위드페인팅 영상제작</t>
    <phoneticPr fontId="4" type="noConversion"/>
  </si>
  <si>
    <t>10월 용역 발주계획</t>
    <phoneticPr fontId="4" type="noConversion"/>
  </si>
  <si>
    <t>10월 공사 발주계획</t>
    <phoneticPr fontId="4" type="noConversion"/>
  </si>
  <si>
    <t>10월 물품 발주계획</t>
    <phoneticPr fontId="4" type="noConversion"/>
  </si>
  <si>
    <t>수의</t>
    <phoneticPr fontId="4" type="noConversion"/>
  </si>
  <si>
    <t>4층 사무실 벽체 설치 및 목공장 선반 마감재 설치</t>
    <phoneticPr fontId="4" type="noConversion"/>
  </si>
  <si>
    <t>건축</t>
    <phoneticPr fontId="4" type="noConversion"/>
  </si>
  <si>
    <t>수의</t>
    <phoneticPr fontId="4" type="noConversion"/>
  </si>
  <si>
    <t>-</t>
    <phoneticPr fontId="4" type="noConversion"/>
  </si>
  <si>
    <t>-</t>
    <phoneticPr fontId="4" type="noConversion"/>
  </si>
  <si>
    <t>분당판교청소년수련관</t>
    <phoneticPr fontId="4" type="noConversion"/>
  </si>
  <si>
    <t>정지홍</t>
    <phoneticPr fontId="4" type="noConversion"/>
  </si>
  <si>
    <t>031-729-9613</t>
    <phoneticPr fontId="4" type="noConversion"/>
  </si>
  <si>
    <t>2021년 제6회 성남시청소년토크콘서트 임차계약 체결</t>
    <phoneticPr fontId="4" type="noConversion"/>
  </si>
  <si>
    <t>박규원</t>
    <phoneticPr fontId="4" type="noConversion"/>
  </si>
  <si>
    <t>031-729-9633</t>
    <phoneticPr fontId="4" type="noConversion"/>
  </si>
  <si>
    <t>대</t>
    <phoneticPr fontId="4" type="noConversion"/>
  </si>
  <si>
    <t>2021.성남시청소년어울림마당</t>
    <phoneticPr fontId="4" type="noConversion"/>
  </si>
  <si>
    <t>장진미</t>
    <phoneticPr fontId="4" type="noConversion"/>
  </si>
  <si>
    <t>031-729-9651</t>
    <phoneticPr fontId="4" type="noConversion"/>
  </si>
  <si>
    <t>C.O.C 사회가치실현프로젝트 휠체어 구입</t>
    <phoneticPr fontId="4" type="noConversion"/>
  </si>
  <si>
    <t>김소연</t>
    <phoneticPr fontId="4" type="noConversion"/>
  </si>
  <si>
    <t>031-729-9635</t>
    <phoneticPr fontId="4" type="noConversion"/>
  </si>
  <si>
    <t>2021년 안전예방교육『골든타임』프로그램 계약</t>
    <phoneticPr fontId="4" type="noConversion"/>
  </si>
  <si>
    <t>㈜엘지코리아</t>
    <phoneticPr fontId="4" type="noConversion"/>
  </si>
  <si>
    <t>2021년 분당판교청소년수련관 방과후아카데미 위탁급식</t>
    <phoneticPr fontId="4" type="noConversion"/>
  </si>
  <si>
    <t>9월 준공검사현황</t>
    <phoneticPr fontId="4" type="noConversion"/>
  </si>
  <si>
    <t>9월 대금지급현황</t>
    <phoneticPr fontId="4" type="noConversion"/>
  </si>
  <si>
    <t>1회, 2회, 3회, 4회, 5회, 6회, 7회, 8회, 9회</t>
    <phoneticPr fontId="4" type="noConversion"/>
  </si>
  <si>
    <t>1회, 2회, 3회, 4회, 5회, 6회, 7회, 8회, 9회</t>
    <phoneticPr fontId="4" type="noConversion"/>
  </si>
  <si>
    <t>1회, 2회, 3회, 4회, 5회, 6회, 7회, 8회, 9회</t>
    <phoneticPr fontId="4" type="noConversion"/>
  </si>
  <si>
    <t>1회, 2회, 3회, 4회, 5회, 6회, 7회, 8회, 9회</t>
    <phoneticPr fontId="4" type="noConversion"/>
  </si>
  <si>
    <t>1회, 2회, 3회</t>
    <phoneticPr fontId="4" type="noConversion"/>
  </si>
  <si>
    <t>1회, 2회, 3회, 4회, 5회, 6회, 7회, 8회, 9회</t>
    <phoneticPr fontId="4" type="noConversion"/>
  </si>
  <si>
    <t>2021년 안전예방교육 『골든타임』프로그램 계약</t>
    <phoneticPr fontId="4" type="noConversion"/>
  </si>
  <si>
    <t>㈜엘지코리아</t>
    <phoneticPr fontId="4" type="noConversion"/>
  </si>
  <si>
    <t>1회, 2회, 3회</t>
    <phoneticPr fontId="4" type="noConversion"/>
  </si>
  <si>
    <t>9월 계약현황 공개</t>
    <phoneticPr fontId="4" type="noConversion"/>
  </si>
  <si>
    <r>
      <t>2021년 평화학교 초등</t>
    </r>
    <r>
      <rPr>
        <sz val="13"/>
        <color rgb="FF000000"/>
        <rFont val="맑은 고딕"/>
        <family val="3"/>
        <charset val="129"/>
      </rPr>
      <t>〮</t>
    </r>
    <r>
      <rPr>
        <sz val="13"/>
        <color rgb="FF000000"/>
        <rFont val="굴림체"/>
        <family val="3"/>
        <charset val="129"/>
      </rPr>
      <t>중등 워크북 제작</t>
    </r>
    <phoneticPr fontId="4" type="noConversion"/>
  </si>
  <si>
    <t>2021.09.07.</t>
    <phoneticPr fontId="4" type="noConversion"/>
  </si>
  <si>
    <t>2021.09.08.</t>
    <phoneticPr fontId="4" type="noConversion"/>
  </si>
  <si>
    <t>2021.09.13.</t>
    <phoneticPr fontId="4" type="noConversion"/>
  </si>
  <si>
    <t>조아트</t>
    <phoneticPr fontId="4" type="noConversion"/>
  </si>
  <si>
    <t>2021.09.13.</t>
    <phoneticPr fontId="4" type="noConversion"/>
  </si>
  <si>
    <t>2021.09.14.</t>
    <phoneticPr fontId="4" type="noConversion"/>
  </si>
  <si>
    <t>주식회사 어썸스쿨</t>
    <phoneticPr fontId="4" type="noConversion"/>
  </si>
  <si>
    <t>서울특별시 성동구 왕십리로115 헤이그라운드지702호</t>
    <phoneticPr fontId="4" type="noConversion"/>
  </si>
  <si>
    <t>2021년 청바지프로젝트 활동지 제작</t>
    <phoneticPr fontId="4" type="noConversion"/>
  </si>
  <si>
    <t>2021년 평화학교 초등〮중등 워크북 제작</t>
    <phoneticPr fontId="4" type="noConversion"/>
  </si>
  <si>
    <t>2021.09.07.</t>
    <phoneticPr fontId="4" type="noConversion"/>
  </si>
  <si>
    <t>2021.09.08.~09.13.</t>
    <phoneticPr fontId="4" type="noConversion"/>
  </si>
  <si>
    <t>조아트</t>
    <phoneticPr fontId="4" type="noConversion"/>
  </si>
  <si>
    <t>경기도 성남시 수정구 수정로251번길 7</t>
    <phoneticPr fontId="4" type="noConversion"/>
  </si>
  <si>
    <t>정회일</t>
    <phoneticPr fontId="4" type="noConversion"/>
  </si>
  <si>
    <t>경기도 성남시 수정구 수정로251번길 7</t>
    <phoneticPr fontId="4" type="noConversion"/>
  </si>
  <si>
    <t>이지섭</t>
    <phoneticPr fontId="4" type="noConversion"/>
  </si>
  <si>
    <t>서울특별시 성동구 왕십리로115 헤이그라운드지702호</t>
    <phoneticPr fontId="4" type="noConversion"/>
  </si>
  <si>
    <t>2021.09.13.~09.14.</t>
    <phoneticPr fontId="4" type="noConversion"/>
  </si>
  <si>
    <t>변경계약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</si>
</sst>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3"/>
      <color rgb="FF000000"/>
      <name val="굴림"/>
      <family val="3"/>
      <charset val="129"/>
    </font>
    <font>
      <sz val="13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1" fillId="4" borderId="5" xfId="0" applyNumberFormat="1" applyFont="1" applyFill="1" applyBorder="1" applyAlignment="1">
      <alignment horizontal="center" vertical="center" wrapText="1"/>
    </xf>
    <xf numFmtId="41" fontId="11" fillId="0" borderId="35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41" fontId="9" fillId="0" borderId="26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 wrapText="1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0" fontId="9" fillId="0" borderId="36" xfId="0" quotePrefix="1" applyNumberFormat="1" applyFont="1" applyFill="1" applyBorder="1" applyAlignment="1" applyProtection="1">
      <alignment horizontal="center" vertical="center" wrapText="1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41" fontId="11" fillId="0" borderId="44" xfId="1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0" fontId="11" fillId="0" borderId="44" xfId="0" quotePrefix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2" xfId="0" quotePrefix="1" applyFont="1" applyFill="1" applyBorder="1" applyAlignment="1">
      <alignment horizontal="center" vertical="center"/>
    </xf>
    <xf numFmtId="41" fontId="11" fillId="0" borderId="2" xfId="1" quotePrefix="1" applyFont="1" applyFill="1" applyBorder="1" applyAlignment="1">
      <alignment horizontal="center" vertical="center"/>
    </xf>
    <xf numFmtId="0" fontId="11" fillId="0" borderId="33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41" fontId="11" fillId="0" borderId="35" xfId="1" applyFont="1" applyFill="1" applyBorder="1" applyAlignment="1">
      <alignment horizontal="center" vertical="center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zoomScaleNormal="100" workbookViewId="0">
      <selection sqref="A1:L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7.109375" style="13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 x14ac:dyDescent="0.15">
      <c r="A1" s="158" t="s">
        <v>184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6.25" thickBot="1" x14ac:dyDescent="0.2">
      <c r="A2" s="159" t="s">
        <v>87</v>
      </c>
      <c r="B2" s="159"/>
      <c r="C2" s="159"/>
      <c r="D2" s="34"/>
      <c r="E2" s="34"/>
      <c r="F2" s="34"/>
      <c r="G2" s="34"/>
      <c r="H2" s="8"/>
      <c r="I2" s="34"/>
      <c r="J2" s="34"/>
      <c r="K2" s="34"/>
      <c r="L2" s="34"/>
    </row>
    <row r="3" spans="1:12" ht="24.75" customHeight="1" x14ac:dyDescent="0.15">
      <c r="A3" s="69" t="s">
        <v>88</v>
      </c>
      <c r="B3" s="70" t="s">
        <v>89</v>
      </c>
      <c r="C3" s="70" t="s">
        <v>90</v>
      </c>
      <c r="D3" s="70" t="s">
        <v>91</v>
      </c>
      <c r="E3" s="70" t="s">
        <v>92</v>
      </c>
      <c r="F3" s="70" t="s">
        <v>93</v>
      </c>
      <c r="G3" s="70" t="s">
        <v>94</v>
      </c>
      <c r="H3" s="70" t="s">
        <v>95</v>
      </c>
      <c r="I3" s="71" t="s">
        <v>96</v>
      </c>
      <c r="J3" s="71" t="s">
        <v>97</v>
      </c>
      <c r="K3" s="71" t="s">
        <v>98</v>
      </c>
      <c r="L3" s="72" t="s">
        <v>7</v>
      </c>
    </row>
    <row r="4" spans="1:12" ht="24.75" customHeight="1" thickBot="1" x14ac:dyDescent="0.2">
      <c r="A4" s="96">
        <v>2021</v>
      </c>
      <c r="B4" s="96">
        <v>10</v>
      </c>
      <c r="C4" s="96" t="s">
        <v>201</v>
      </c>
      <c r="D4" s="96" t="s">
        <v>185</v>
      </c>
      <c r="E4" s="96" t="s">
        <v>189</v>
      </c>
      <c r="F4" s="96">
        <v>5</v>
      </c>
      <c r="G4" s="96" t="s">
        <v>197</v>
      </c>
      <c r="H4" s="201">
        <v>2500</v>
      </c>
      <c r="I4" s="96" t="s">
        <v>191</v>
      </c>
      <c r="J4" s="96" t="s">
        <v>202</v>
      </c>
      <c r="K4" s="96" t="s">
        <v>203</v>
      </c>
      <c r="L4" s="97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 x14ac:dyDescent="0.15">
      <c r="A1" s="160" t="s">
        <v>85</v>
      </c>
      <c r="B1" s="160"/>
      <c r="C1" s="160"/>
      <c r="D1" s="160"/>
      <c r="E1" s="160"/>
      <c r="F1" s="160"/>
      <c r="G1" s="160"/>
      <c r="H1" s="160"/>
      <c r="I1" s="160"/>
    </row>
    <row r="2" spans="1:9" ht="25.5" x14ac:dyDescent="0.15">
      <c r="A2" s="194" t="s">
        <v>21</v>
      </c>
      <c r="B2" s="194"/>
      <c r="C2" s="22"/>
      <c r="D2" s="22"/>
      <c r="E2" s="22"/>
      <c r="F2" s="22"/>
      <c r="G2" s="22"/>
      <c r="H2" s="22"/>
      <c r="I2" s="32" t="s">
        <v>84</v>
      </c>
    </row>
    <row r="3" spans="1:9" ht="26.25" customHeight="1" x14ac:dyDescent="0.15">
      <c r="A3" s="199" t="s">
        <v>83</v>
      </c>
      <c r="B3" s="197" t="s">
        <v>82</v>
      </c>
      <c r="C3" s="197" t="s">
        <v>81</v>
      </c>
      <c r="D3" s="197" t="s">
        <v>80</v>
      </c>
      <c r="E3" s="195" t="s">
        <v>79</v>
      </c>
      <c r="F3" s="196"/>
      <c r="G3" s="195" t="s">
        <v>78</v>
      </c>
      <c r="H3" s="196"/>
      <c r="I3" s="197" t="s">
        <v>77</v>
      </c>
    </row>
    <row r="4" spans="1:9" ht="28.5" customHeight="1" x14ac:dyDescent="0.15">
      <c r="A4" s="200"/>
      <c r="B4" s="198"/>
      <c r="C4" s="198"/>
      <c r="D4" s="198"/>
      <c r="E4" s="31" t="s">
        <v>76</v>
      </c>
      <c r="F4" s="31" t="s">
        <v>75</v>
      </c>
      <c r="G4" s="31" t="s">
        <v>76</v>
      </c>
      <c r="H4" s="31" t="s">
        <v>75</v>
      </c>
      <c r="I4" s="198"/>
    </row>
    <row r="5" spans="1:9" ht="28.5" customHeight="1" x14ac:dyDescent="0.15">
      <c r="A5" s="3"/>
      <c r="B5" s="29" t="s">
        <v>116</v>
      </c>
      <c r="C5" s="7"/>
      <c r="D5" s="7"/>
      <c r="E5" s="7"/>
      <c r="F5" s="7"/>
      <c r="G5" s="7"/>
      <c r="H5" s="7"/>
      <c r="I5" s="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5"/>
  <sheetViews>
    <sheetView tabSelected="1" zoomScaleNormal="100" workbookViewId="0">
      <selection sqref="A1:I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8.4414062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13" ht="25.5" x14ac:dyDescent="0.15">
      <c r="A1" s="158" t="s">
        <v>182</v>
      </c>
      <c r="B1" s="158"/>
      <c r="C1" s="158"/>
      <c r="D1" s="158"/>
      <c r="E1" s="158"/>
      <c r="F1" s="158"/>
      <c r="G1" s="158"/>
      <c r="H1" s="158"/>
      <c r="I1" s="158"/>
    </row>
    <row r="2" spans="1:13" ht="26.25" thickBot="1" x14ac:dyDescent="0.2">
      <c r="A2" s="159" t="s">
        <v>99</v>
      </c>
      <c r="B2" s="159"/>
      <c r="C2" s="159"/>
      <c r="D2" s="34"/>
      <c r="E2" s="34"/>
      <c r="F2" s="34"/>
      <c r="G2" s="34"/>
      <c r="H2" s="34"/>
      <c r="I2" s="34"/>
    </row>
    <row r="3" spans="1:13" ht="24" x14ac:dyDescent="0.15">
      <c r="A3" s="73" t="s">
        <v>100</v>
      </c>
      <c r="B3" s="74" t="s">
        <v>101</v>
      </c>
      <c r="C3" s="75" t="s">
        <v>102</v>
      </c>
      <c r="D3" s="75" t="s">
        <v>103</v>
      </c>
      <c r="E3" s="76" t="s">
        <v>104</v>
      </c>
      <c r="F3" s="75" t="s">
        <v>105</v>
      </c>
      <c r="G3" s="75" t="s">
        <v>106</v>
      </c>
      <c r="H3" s="75" t="s">
        <v>107</v>
      </c>
      <c r="I3" s="77" t="s">
        <v>108</v>
      </c>
    </row>
    <row r="4" spans="1:13" ht="24.75" customHeight="1" x14ac:dyDescent="0.15">
      <c r="A4" s="155">
        <v>2021</v>
      </c>
      <c r="B4" s="155">
        <v>10</v>
      </c>
      <c r="C4" s="155" t="s">
        <v>198</v>
      </c>
      <c r="D4" s="155" t="s">
        <v>185</v>
      </c>
      <c r="E4" s="156">
        <v>12595</v>
      </c>
      <c r="F4" s="155" t="s">
        <v>191</v>
      </c>
      <c r="G4" s="155" t="s">
        <v>199</v>
      </c>
      <c r="H4" s="155" t="s">
        <v>200</v>
      </c>
      <c r="I4" s="157" t="s">
        <v>239</v>
      </c>
      <c r="J4" s="153"/>
      <c r="K4" s="153"/>
      <c r="L4" s="153"/>
      <c r="M4" s="154"/>
    </row>
    <row r="5" spans="1:13" ht="24.75" customHeight="1" thickBot="1" x14ac:dyDescent="0.2">
      <c r="A5" s="144">
        <v>2021</v>
      </c>
      <c r="B5" s="145">
        <v>10</v>
      </c>
      <c r="C5" s="151" t="s">
        <v>194</v>
      </c>
      <c r="D5" s="146" t="s">
        <v>185</v>
      </c>
      <c r="E5" s="147">
        <v>2541</v>
      </c>
      <c r="F5" s="148" t="s">
        <v>191</v>
      </c>
      <c r="G5" s="146" t="s">
        <v>195</v>
      </c>
      <c r="H5" s="146" t="s">
        <v>196</v>
      </c>
      <c r="I5" s="14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5.33203125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 x14ac:dyDescent="0.15">
      <c r="A1" s="158" t="s">
        <v>183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6.25" thickBot="1" x14ac:dyDescent="0.2">
      <c r="A2" s="159" t="s">
        <v>87</v>
      </c>
      <c r="B2" s="159"/>
      <c r="C2" s="159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7.75" customHeight="1" x14ac:dyDescent="0.15">
      <c r="A3" s="73" t="s">
        <v>88</v>
      </c>
      <c r="B3" s="74" t="s">
        <v>89</v>
      </c>
      <c r="C3" s="75" t="s">
        <v>109</v>
      </c>
      <c r="D3" s="75" t="s">
        <v>110</v>
      </c>
      <c r="E3" s="75" t="s">
        <v>91</v>
      </c>
      <c r="F3" s="74" t="s">
        <v>111</v>
      </c>
      <c r="G3" s="74" t="s">
        <v>112</v>
      </c>
      <c r="H3" s="74" t="s">
        <v>113</v>
      </c>
      <c r="I3" s="74" t="s">
        <v>114</v>
      </c>
      <c r="J3" s="75" t="s">
        <v>96</v>
      </c>
      <c r="K3" s="75" t="s">
        <v>97</v>
      </c>
      <c r="L3" s="75" t="s">
        <v>98</v>
      </c>
      <c r="M3" s="77" t="s">
        <v>115</v>
      </c>
    </row>
    <row r="4" spans="1:13" ht="27.75" customHeight="1" thickBot="1" x14ac:dyDescent="0.2">
      <c r="A4" s="94">
        <v>2021</v>
      </c>
      <c r="B4" s="95">
        <v>10</v>
      </c>
      <c r="C4" s="96" t="s">
        <v>186</v>
      </c>
      <c r="D4" s="96" t="s">
        <v>187</v>
      </c>
      <c r="E4" s="96" t="s">
        <v>188</v>
      </c>
      <c r="F4" s="100">
        <v>9780</v>
      </c>
      <c r="G4" s="95" t="s">
        <v>189</v>
      </c>
      <c r="H4" s="95" t="s">
        <v>190</v>
      </c>
      <c r="I4" s="100">
        <v>9780</v>
      </c>
      <c r="J4" s="96" t="s">
        <v>191</v>
      </c>
      <c r="K4" s="96" t="s">
        <v>192</v>
      </c>
      <c r="L4" s="96" t="s">
        <v>193</v>
      </c>
      <c r="M4" s="97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60" t="s">
        <v>59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6.25" thickBot="1" x14ac:dyDescent="0.2">
      <c r="A2" s="161" t="s">
        <v>58</v>
      </c>
      <c r="B2" s="161"/>
      <c r="C2" s="39"/>
      <c r="D2" s="39"/>
      <c r="E2" s="39"/>
      <c r="F2" s="59"/>
      <c r="G2" s="59"/>
      <c r="H2" s="59"/>
      <c r="I2" s="59"/>
      <c r="J2" s="162" t="s">
        <v>57</v>
      </c>
      <c r="K2" s="162"/>
    </row>
    <row r="3" spans="1:11" ht="22.5" customHeight="1" x14ac:dyDescent="0.15">
      <c r="A3" s="60" t="s">
        <v>56</v>
      </c>
      <c r="B3" s="54" t="s">
        <v>55</v>
      </c>
      <c r="C3" s="54" t="s">
        <v>54</v>
      </c>
      <c r="D3" s="54" t="s">
        <v>53</v>
      </c>
      <c r="E3" s="54" t="s">
        <v>52</v>
      </c>
      <c r="F3" s="54" t="s">
        <v>51</v>
      </c>
      <c r="G3" s="54" t="s">
        <v>50</v>
      </c>
      <c r="H3" s="54" t="s">
        <v>49</v>
      </c>
      <c r="I3" s="54" t="s">
        <v>48</v>
      </c>
      <c r="J3" s="54" t="s">
        <v>47</v>
      </c>
      <c r="K3" s="58" t="s">
        <v>46</v>
      </c>
    </row>
    <row r="4" spans="1:11" ht="42" customHeight="1" thickBot="1" x14ac:dyDescent="0.2">
      <c r="A4" s="61"/>
      <c r="B4" s="62" t="s">
        <v>60</v>
      </c>
      <c r="C4" s="63"/>
      <c r="D4" s="78"/>
      <c r="E4" s="79"/>
      <c r="F4" s="80"/>
      <c r="G4" s="81"/>
      <c r="H4" s="82"/>
      <c r="I4" s="82"/>
      <c r="J4" s="82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60" t="s">
        <v>74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6.25" thickBot="1" x14ac:dyDescent="0.2">
      <c r="A2" s="161" t="s">
        <v>73</v>
      </c>
      <c r="B2" s="161"/>
      <c r="C2" s="39"/>
      <c r="D2" s="39"/>
      <c r="E2" s="39"/>
      <c r="F2" s="59"/>
      <c r="G2" s="59"/>
      <c r="H2" s="59"/>
      <c r="I2" s="59"/>
      <c r="J2" s="162" t="s">
        <v>72</v>
      </c>
      <c r="K2" s="162"/>
    </row>
    <row r="3" spans="1:11" ht="22.5" customHeight="1" x14ac:dyDescent="0.15">
      <c r="A3" s="60" t="s">
        <v>71</v>
      </c>
      <c r="B3" s="54" t="s">
        <v>70</v>
      </c>
      <c r="C3" s="54" t="s">
        <v>69</v>
      </c>
      <c r="D3" s="54" t="s">
        <v>68</v>
      </c>
      <c r="E3" s="54" t="s">
        <v>67</v>
      </c>
      <c r="F3" s="54" t="s">
        <v>66</v>
      </c>
      <c r="G3" s="54" t="s">
        <v>65</v>
      </c>
      <c r="H3" s="54" t="s">
        <v>64</v>
      </c>
      <c r="I3" s="54" t="s">
        <v>63</v>
      </c>
      <c r="J3" s="54" t="s">
        <v>62</v>
      </c>
      <c r="K3" s="58" t="s">
        <v>61</v>
      </c>
    </row>
    <row r="4" spans="1:11" ht="47.25" customHeight="1" thickBot="1" x14ac:dyDescent="0.2">
      <c r="A4" s="61"/>
      <c r="B4" s="62" t="s">
        <v>163</v>
      </c>
      <c r="C4" s="63"/>
      <c r="D4" s="64"/>
      <c r="E4" s="65"/>
      <c r="F4" s="65"/>
      <c r="G4" s="66"/>
      <c r="H4" s="66"/>
      <c r="I4" s="63"/>
      <c r="J4" s="67"/>
      <c r="K4" s="6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 x14ac:dyDescent="0.1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 x14ac:dyDescent="0.15">
      <c r="B1" s="160" t="s">
        <v>207</v>
      </c>
      <c r="C1" s="160"/>
      <c r="D1" s="160"/>
      <c r="E1" s="160"/>
      <c r="F1" s="160"/>
      <c r="G1" s="160"/>
      <c r="H1" s="160"/>
      <c r="I1" s="160"/>
      <c r="J1" s="160"/>
    </row>
    <row r="2" spans="1:10" ht="25.5" customHeight="1" thickBot="1" x14ac:dyDescent="0.2">
      <c r="A2" s="164" t="s">
        <v>20</v>
      </c>
      <c r="B2" s="164"/>
      <c r="C2" s="41"/>
      <c r="D2" s="42"/>
      <c r="E2" s="43"/>
      <c r="F2" s="43"/>
      <c r="G2" s="44"/>
      <c r="H2" s="44"/>
      <c r="I2" s="163" t="s">
        <v>0</v>
      </c>
      <c r="J2" s="163"/>
    </row>
    <row r="3" spans="1:10" ht="29.25" customHeight="1" x14ac:dyDescent="0.15">
      <c r="A3" s="47" t="s">
        <v>117</v>
      </c>
      <c r="B3" s="53" t="s">
        <v>2</v>
      </c>
      <c r="C3" s="54" t="s">
        <v>9</v>
      </c>
      <c r="D3" s="55" t="s">
        <v>3</v>
      </c>
      <c r="E3" s="56" t="s">
        <v>4</v>
      </c>
      <c r="F3" s="56" t="s">
        <v>5</v>
      </c>
      <c r="G3" s="56" t="s">
        <v>6</v>
      </c>
      <c r="H3" s="57" t="s">
        <v>10</v>
      </c>
      <c r="I3" s="56" t="s">
        <v>8</v>
      </c>
      <c r="J3" s="58" t="s">
        <v>7</v>
      </c>
    </row>
    <row r="4" spans="1:10" s="136" customFormat="1" ht="29.25" customHeight="1" x14ac:dyDescent="0.15">
      <c r="A4" s="101">
        <v>1</v>
      </c>
      <c r="B4" s="104" t="s">
        <v>127</v>
      </c>
      <c r="C4" s="105" t="s">
        <v>22</v>
      </c>
      <c r="D4" s="135">
        <v>6600000</v>
      </c>
      <c r="E4" s="120">
        <v>44188</v>
      </c>
      <c r="F4" s="120">
        <v>44197</v>
      </c>
      <c r="G4" s="120">
        <v>44561</v>
      </c>
      <c r="H4" s="120">
        <v>44469</v>
      </c>
      <c r="I4" s="120">
        <v>44469</v>
      </c>
      <c r="J4" s="133"/>
    </row>
    <row r="5" spans="1:10" s="136" customFormat="1" ht="29.25" customHeight="1" x14ac:dyDescent="0.15">
      <c r="A5" s="101">
        <v>2</v>
      </c>
      <c r="B5" s="104" t="s">
        <v>130</v>
      </c>
      <c r="C5" s="110" t="s">
        <v>131</v>
      </c>
      <c r="D5" s="107">
        <v>3240000</v>
      </c>
      <c r="E5" s="120">
        <v>44194</v>
      </c>
      <c r="F5" s="120">
        <v>44197</v>
      </c>
      <c r="G5" s="120">
        <v>44561</v>
      </c>
      <c r="H5" s="120">
        <v>44469</v>
      </c>
      <c r="I5" s="120">
        <v>44469</v>
      </c>
      <c r="J5" s="133"/>
    </row>
    <row r="6" spans="1:10" s="136" customFormat="1" ht="29.25" customHeight="1" x14ac:dyDescent="0.15">
      <c r="A6" s="101">
        <v>3</v>
      </c>
      <c r="B6" s="104" t="s">
        <v>132</v>
      </c>
      <c r="C6" s="105" t="s">
        <v>133</v>
      </c>
      <c r="D6" s="135">
        <v>2580000</v>
      </c>
      <c r="E6" s="120">
        <v>44188</v>
      </c>
      <c r="F6" s="120">
        <v>44197</v>
      </c>
      <c r="G6" s="120">
        <v>44561</v>
      </c>
      <c r="H6" s="120">
        <v>44469</v>
      </c>
      <c r="I6" s="120">
        <v>44469</v>
      </c>
      <c r="J6" s="133"/>
    </row>
    <row r="7" spans="1:10" s="136" customFormat="1" ht="29.25" customHeight="1" x14ac:dyDescent="0.15">
      <c r="A7" s="101">
        <v>4</v>
      </c>
      <c r="B7" s="104" t="s">
        <v>136</v>
      </c>
      <c r="C7" s="110" t="s">
        <v>137</v>
      </c>
      <c r="D7" s="107">
        <v>2112000</v>
      </c>
      <c r="E7" s="120">
        <v>44189</v>
      </c>
      <c r="F7" s="120">
        <v>44197</v>
      </c>
      <c r="G7" s="120">
        <v>44561</v>
      </c>
      <c r="H7" s="120">
        <v>44469</v>
      </c>
      <c r="I7" s="120">
        <v>44469</v>
      </c>
      <c r="J7" s="133"/>
    </row>
    <row r="8" spans="1:10" s="136" customFormat="1" ht="29.25" customHeight="1" x14ac:dyDescent="0.15">
      <c r="A8" s="101">
        <v>5</v>
      </c>
      <c r="B8" s="104" t="s">
        <v>146</v>
      </c>
      <c r="C8" s="105" t="s">
        <v>141</v>
      </c>
      <c r="D8" s="135">
        <v>765600</v>
      </c>
      <c r="E8" s="120">
        <v>44194</v>
      </c>
      <c r="F8" s="120">
        <v>44197</v>
      </c>
      <c r="G8" s="120">
        <v>44561</v>
      </c>
      <c r="H8" s="120">
        <v>44469</v>
      </c>
      <c r="I8" s="120">
        <v>44469</v>
      </c>
      <c r="J8" s="133"/>
    </row>
    <row r="9" spans="1:10" s="136" customFormat="1" ht="29.25" customHeight="1" x14ac:dyDescent="0.15">
      <c r="A9" s="101">
        <v>6</v>
      </c>
      <c r="B9" s="104" t="s">
        <v>145</v>
      </c>
      <c r="C9" s="105" t="s">
        <v>142</v>
      </c>
      <c r="D9" s="135">
        <v>11376410</v>
      </c>
      <c r="E9" s="120">
        <v>44194</v>
      </c>
      <c r="F9" s="120">
        <v>44197</v>
      </c>
      <c r="G9" s="120">
        <v>44561</v>
      </c>
      <c r="H9" s="120">
        <v>44469</v>
      </c>
      <c r="I9" s="120">
        <v>44469</v>
      </c>
      <c r="J9" s="133"/>
    </row>
    <row r="10" spans="1:10" s="136" customFormat="1" ht="29.25" customHeight="1" x14ac:dyDescent="0.15">
      <c r="A10" s="101">
        <v>7</v>
      </c>
      <c r="B10" s="111" t="s">
        <v>143</v>
      </c>
      <c r="C10" s="110" t="s">
        <v>144</v>
      </c>
      <c r="D10" s="107">
        <v>2520000</v>
      </c>
      <c r="E10" s="121">
        <v>44194</v>
      </c>
      <c r="F10" s="120">
        <v>44197</v>
      </c>
      <c r="G10" s="120">
        <v>44561</v>
      </c>
      <c r="H10" s="120">
        <v>44469</v>
      </c>
      <c r="I10" s="120">
        <v>44469</v>
      </c>
      <c r="J10" s="133"/>
    </row>
    <row r="11" spans="1:10" s="136" customFormat="1" ht="29.25" customHeight="1" x14ac:dyDescent="0.15">
      <c r="A11" s="101">
        <v>8</v>
      </c>
      <c r="B11" s="111" t="s">
        <v>153</v>
      </c>
      <c r="C11" s="110" t="s">
        <v>131</v>
      </c>
      <c r="D11" s="107">
        <v>1200000</v>
      </c>
      <c r="E11" s="121">
        <v>44194</v>
      </c>
      <c r="F11" s="120">
        <v>44197</v>
      </c>
      <c r="G11" s="120">
        <v>44561</v>
      </c>
      <c r="H11" s="120">
        <v>44469</v>
      </c>
      <c r="I11" s="120">
        <v>44469</v>
      </c>
      <c r="J11" s="133"/>
    </row>
    <row r="12" spans="1:10" s="136" customFormat="1" ht="29.25" customHeight="1" x14ac:dyDescent="0.15">
      <c r="A12" s="101">
        <v>9</v>
      </c>
      <c r="B12" s="111" t="s">
        <v>154</v>
      </c>
      <c r="C12" s="110" t="s">
        <v>155</v>
      </c>
      <c r="D12" s="107">
        <v>833987000</v>
      </c>
      <c r="E12" s="121">
        <v>44194</v>
      </c>
      <c r="F12" s="120">
        <v>44197</v>
      </c>
      <c r="G12" s="120">
        <v>44561</v>
      </c>
      <c r="H12" s="120">
        <v>44469</v>
      </c>
      <c r="I12" s="120">
        <v>44469</v>
      </c>
      <c r="J12" s="133"/>
    </row>
    <row r="13" spans="1:10" s="13" customFormat="1" ht="29.25" customHeight="1" x14ac:dyDescent="0.15">
      <c r="A13" s="101">
        <v>10</v>
      </c>
      <c r="B13" s="111" t="s">
        <v>206</v>
      </c>
      <c r="C13" s="110" t="s">
        <v>159</v>
      </c>
      <c r="D13" s="107">
        <v>40500000</v>
      </c>
      <c r="E13" s="121">
        <v>44187</v>
      </c>
      <c r="F13" s="120">
        <v>44197</v>
      </c>
      <c r="G13" s="120">
        <v>44561</v>
      </c>
      <c r="H13" s="120">
        <v>44469</v>
      </c>
      <c r="I13" s="120">
        <v>44469</v>
      </c>
      <c r="J13" s="133"/>
    </row>
    <row r="14" spans="1:10" s="13" customFormat="1" ht="29.25" customHeight="1" x14ac:dyDescent="0.15">
      <c r="A14" s="101">
        <v>11</v>
      </c>
      <c r="B14" s="122" t="s">
        <v>174</v>
      </c>
      <c r="C14" s="123" t="s">
        <v>175</v>
      </c>
      <c r="D14" s="113">
        <v>87015720</v>
      </c>
      <c r="E14" s="124">
        <v>44189</v>
      </c>
      <c r="F14" s="125">
        <v>44197</v>
      </c>
      <c r="G14" s="125">
        <v>44561</v>
      </c>
      <c r="H14" s="120">
        <v>44469</v>
      </c>
      <c r="I14" s="120">
        <v>44469</v>
      </c>
      <c r="J14" s="133"/>
    </row>
    <row r="15" spans="1:10" s="13" customFormat="1" ht="29.25" customHeight="1" x14ac:dyDescent="0.15">
      <c r="A15" s="101">
        <v>12</v>
      </c>
      <c r="B15" s="122" t="s">
        <v>129</v>
      </c>
      <c r="C15" s="123" t="s">
        <v>161</v>
      </c>
      <c r="D15" s="113">
        <v>20700000</v>
      </c>
      <c r="E15" s="124">
        <v>44204</v>
      </c>
      <c r="F15" s="125">
        <v>44207</v>
      </c>
      <c r="G15" s="125">
        <v>44561</v>
      </c>
      <c r="H15" s="120">
        <v>44469</v>
      </c>
      <c r="I15" s="120">
        <v>44469</v>
      </c>
      <c r="J15" s="133"/>
    </row>
    <row r="16" spans="1:10" s="13" customFormat="1" ht="29.25" customHeight="1" x14ac:dyDescent="0.15">
      <c r="A16" s="101">
        <v>13</v>
      </c>
      <c r="B16" s="122" t="s">
        <v>170</v>
      </c>
      <c r="C16" s="123" t="s">
        <v>169</v>
      </c>
      <c r="D16" s="113">
        <v>9006000</v>
      </c>
      <c r="E16" s="124">
        <v>44377</v>
      </c>
      <c r="F16" s="125">
        <v>44378</v>
      </c>
      <c r="G16" s="125">
        <v>44561</v>
      </c>
      <c r="H16" s="120">
        <v>44469</v>
      </c>
      <c r="I16" s="120">
        <v>44469</v>
      </c>
      <c r="J16" s="134"/>
    </row>
    <row r="17" spans="1:10" s="13" customFormat="1" ht="29.25" customHeight="1" thickBot="1" x14ac:dyDescent="0.2">
      <c r="A17" s="126">
        <v>14</v>
      </c>
      <c r="B17" s="127" t="s">
        <v>204</v>
      </c>
      <c r="C17" s="128" t="s">
        <v>205</v>
      </c>
      <c r="D17" s="119">
        <v>9450000</v>
      </c>
      <c r="E17" s="129">
        <v>44299</v>
      </c>
      <c r="F17" s="130">
        <v>44301</v>
      </c>
      <c r="G17" s="130">
        <v>44561</v>
      </c>
      <c r="H17" s="130">
        <v>44466</v>
      </c>
      <c r="I17" s="130">
        <v>44466</v>
      </c>
      <c r="J17" s="152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15" zoomScaleNormal="115" workbookViewId="0">
      <selection activeCell="B1" sqref="B1:J1"/>
    </sheetView>
  </sheetViews>
  <sheetFormatPr defaultRowHeight="13.5" x14ac:dyDescent="0.1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6.109375" style="4" customWidth="1"/>
    <col min="11" max="11" width="11.5546875" style="14" bestFit="1" customWidth="1"/>
    <col min="12" max="16384" width="8.88671875" style="14"/>
  </cols>
  <sheetData>
    <row r="1" spans="1:10" ht="25.5" x14ac:dyDescent="0.15">
      <c r="B1" s="165" t="s">
        <v>208</v>
      </c>
      <c r="C1" s="165"/>
      <c r="D1" s="165"/>
      <c r="E1" s="165"/>
      <c r="F1" s="165"/>
      <c r="G1" s="165"/>
      <c r="H1" s="165"/>
      <c r="I1" s="165"/>
      <c r="J1" s="165"/>
    </row>
    <row r="2" spans="1:10" ht="26.25" thickBot="1" x14ac:dyDescent="0.2">
      <c r="B2" s="166" t="s">
        <v>21</v>
      </c>
      <c r="C2" s="166"/>
      <c r="D2" s="40"/>
      <c r="E2" s="45"/>
      <c r="F2" s="45"/>
      <c r="G2" s="45"/>
      <c r="H2" s="45"/>
      <c r="I2" s="45"/>
      <c r="J2" s="46" t="s">
        <v>16</v>
      </c>
    </row>
    <row r="3" spans="1:10" ht="26.25" customHeight="1" x14ac:dyDescent="0.15">
      <c r="A3" s="47" t="s">
        <v>117</v>
      </c>
      <c r="B3" s="48" t="s">
        <v>1</v>
      </c>
      <c r="C3" s="49" t="s">
        <v>2</v>
      </c>
      <c r="D3" s="50" t="s">
        <v>11</v>
      </c>
      <c r="E3" s="51" t="s">
        <v>12</v>
      </c>
      <c r="F3" s="51" t="s">
        <v>17</v>
      </c>
      <c r="G3" s="51" t="s">
        <v>13</v>
      </c>
      <c r="H3" s="51" t="s">
        <v>14</v>
      </c>
      <c r="I3" s="51" t="s">
        <v>15</v>
      </c>
      <c r="J3" s="52" t="s">
        <v>18</v>
      </c>
    </row>
    <row r="4" spans="1:10" ht="26.25" customHeight="1" x14ac:dyDescent="0.15">
      <c r="A4" s="101">
        <v>1</v>
      </c>
      <c r="B4" s="3" t="s">
        <v>19</v>
      </c>
      <c r="C4" s="104" t="s">
        <v>128</v>
      </c>
      <c r="D4" s="105" t="s">
        <v>22</v>
      </c>
      <c r="E4" s="106">
        <v>6600000</v>
      </c>
      <c r="F4" s="107"/>
      <c r="G4" s="107">
        <f>550000*9</f>
        <v>4950000</v>
      </c>
      <c r="H4" s="107"/>
      <c r="I4" s="107">
        <f>G4</f>
        <v>4950000</v>
      </c>
      <c r="J4" s="108" t="s">
        <v>209</v>
      </c>
    </row>
    <row r="5" spans="1:10" ht="26.25" customHeight="1" x14ac:dyDescent="0.15">
      <c r="A5" s="109">
        <v>2</v>
      </c>
      <c r="B5" s="3" t="s">
        <v>19</v>
      </c>
      <c r="C5" s="104" t="s">
        <v>130</v>
      </c>
      <c r="D5" s="110" t="s">
        <v>131</v>
      </c>
      <c r="E5" s="107">
        <v>3240000</v>
      </c>
      <c r="F5" s="107"/>
      <c r="G5" s="107">
        <f>270000*9</f>
        <v>2430000</v>
      </c>
      <c r="H5" s="107"/>
      <c r="I5" s="107">
        <f t="shared" ref="I5:I11" si="0">G5</f>
        <v>2430000</v>
      </c>
      <c r="J5" s="108" t="s">
        <v>211</v>
      </c>
    </row>
    <row r="6" spans="1:10" ht="26.25" customHeight="1" x14ac:dyDescent="0.15">
      <c r="A6" s="109">
        <v>3</v>
      </c>
      <c r="B6" s="3" t="s">
        <v>19</v>
      </c>
      <c r="C6" s="104" t="s">
        <v>132</v>
      </c>
      <c r="D6" s="105" t="s">
        <v>133</v>
      </c>
      <c r="E6" s="106">
        <v>2580000</v>
      </c>
      <c r="F6" s="107"/>
      <c r="G6" s="107">
        <f>215000*9</f>
        <v>1935000</v>
      </c>
      <c r="H6" s="107"/>
      <c r="I6" s="107">
        <f t="shared" si="0"/>
        <v>1935000</v>
      </c>
      <c r="J6" s="108" t="s">
        <v>210</v>
      </c>
    </row>
    <row r="7" spans="1:10" ht="26.25" customHeight="1" x14ac:dyDescent="0.15">
      <c r="A7" s="109">
        <v>4</v>
      </c>
      <c r="B7" s="3" t="s">
        <v>19</v>
      </c>
      <c r="C7" s="111" t="s">
        <v>134</v>
      </c>
      <c r="D7" s="110" t="s">
        <v>135</v>
      </c>
      <c r="E7" s="107">
        <v>2112000</v>
      </c>
      <c r="F7" s="107"/>
      <c r="G7" s="107">
        <f>176000*9</f>
        <v>1584000</v>
      </c>
      <c r="H7" s="107"/>
      <c r="I7" s="107">
        <f t="shared" si="0"/>
        <v>1584000</v>
      </c>
      <c r="J7" s="108" t="s">
        <v>209</v>
      </c>
    </row>
    <row r="8" spans="1:10" ht="26.25" customHeight="1" x14ac:dyDescent="0.15">
      <c r="A8" s="109">
        <v>5</v>
      </c>
      <c r="B8" s="3" t="s">
        <v>19</v>
      </c>
      <c r="C8" s="104" t="s">
        <v>146</v>
      </c>
      <c r="D8" s="105" t="s">
        <v>148</v>
      </c>
      <c r="E8" s="106">
        <v>765600</v>
      </c>
      <c r="F8" s="107"/>
      <c r="G8" s="107">
        <f>63800*9</f>
        <v>574200</v>
      </c>
      <c r="H8" s="107"/>
      <c r="I8" s="107">
        <f t="shared" si="0"/>
        <v>574200</v>
      </c>
      <c r="J8" s="108" t="s">
        <v>212</v>
      </c>
    </row>
    <row r="9" spans="1:10" ht="26.25" customHeight="1" x14ac:dyDescent="0.15">
      <c r="A9" s="109">
        <v>6</v>
      </c>
      <c r="B9" s="3" t="s">
        <v>19</v>
      </c>
      <c r="C9" s="112" t="s">
        <v>147</v>
      </c>
      <c r="D9" s="105" t="s">
        <v>142</v>
      </c>
      <c r="E9" s="106">
        <v>11376410</v>
      </c>
      <c r="F9" s="107"/>
      <c r="G9" s="107">
        <f>949290+947920*8</f>
        <v>8532650</v>
      </c>
      <c r="H9" s="107"/>
      <c r="I9" s="107">
        <f t="shared" si="0"/>
        <v>8532650</v>
      </c>
      <c r="J9" s="108" t="s">
        <v>209</v>
      </c>
    </row>
    <row r="10" spans="1:10" ht="26.25" customHeight="1" x14ac:dyDescent="0.15">
      <c r="A10" s="109">
        <v>7</v>
      </c>
      <c r="B10" s="3" t="s">
        <v>19</v>
      </c>
      <c r="C10" s="104" t="s">
        <v>149</v>
      </c>
      <c r="D10" s="110" t="s">
        <v>144</v>
      </c>
      <c r="E10" s="107">
        <v>2520000</v>
      </c>
      <c r="F10" s="107"/>
      <c r="G10" s="107">
        <f>210000*9</f>
        <v>1890000</v>
      </c>
      <c r="H10" s="107"/>
      <c r="I10" s="107">
        <f t="shared" si="0"/>
        <v>1890000</v>
      </c>
      <c r="J10" s="108" t="s">
        <v>209</v>
      </c>
    </row>
    <row r="11" spans="1:10" ht="26.25" customHeight="1" x14ac:dyDescent="0.15">
      <c r="A11" s="109">
        <v>8</v>
      </c>
      <c r="B11" s="3" t="s">
        <v>150</v>
      </c>
      <c r="C11" s="104" t="s">
        <v>151</v>
      </c>
      <c r="D11" s="110" t="s">
        <v>152</v>
      </c>
      <c r="E11" s="107">
        <v>1200000</v>
      </c>
      <c r="F11" s="107"/>
      <c r="G11" s="107">
        <f>100000*9</f>
        <v>900000</v>
      </c>
      <c r="H11" s="107"/>
      <c r="I11" s="107">
        <f t="shared" si="0"/>
        <v>900000</v>
      </c>
      <c r="J11" s="108" t="s">
        <v>212</v>
      </c>
    </row>
    <row r="12" spans="1:10" ht="26.25" customHeight="1" x14ac:dyDescent="0.15">
      <c r="A12" s="109">
        <v>9</v>
      </c>
      <c r="B12" s="3" t="s">
        <v>160</v>
      </c>
      <c r="C12" s="104" t="s">
        <v>154</v>
      </c>
      <c r="D12" s="110" t="s">
        <v>156</v>
      </c>
      <c r="E12" s="107">
        <v>833987000</v>
      </c>
      <c r="F12" s="107"/>
      <c r="G12" s="107">
        <f>39189210+40281420+38702910+38702910+50428450+53613620+51380670+50815020+50425200</f>
        <v>413539410</v>
      </c>
      <c r="H12" s="107"/>
      <c r="I12" s="107">
        <f t="shared" ref="I12:I17" si="1">G12</f>
        <v>413539410</v>
      </c>
      <c r="J12" s="108" t="s">
        <v>209</v>
      </c>
    </row>
    <row r="13" spans="1:10" s="137" customFormat="1" ht="26.25" customHeight="1" x14ac:dyDescent="0.15">
      <c r="A13" s="109">
        <v>10</v>
      </c>
      <c r="B13" s="3" t="s">
        <v>160</v>
      </c>
      <c r="C13" s="104" t="s">
        <v>157</v>
      </c>
      <c r="D13" s="110" t="s">
        <v>158</v>
      </c>
      <c r="E13" s="107">
        <v>40500000</v>
      </c>
      <c r="F13" s="107"/>
      <c r="G13" s="107">
        <f>2178000+2997000+3487500+2916000+2448000+3051000+2362500+2898000+2862000</f>
        <v>25200000</v>
      </c>
      <c r="H13" s="107"/>
      <c r="I13" s="107">
        <f t="shared" si="1"/>
        <v>25200000</v>
      </c>
      <c r="J13" s="108" t="s">
        <v>214</v>
      </c>
    </row>
    <row r="14" spans="1:10" s="137" customFormat="1" ht="26.25" customHeight="1" x14ac:dyDescent="0.15">
      <c r="A14" s="109">
        <v>11</v>
      </c>
      <c r="B14" s="138" t="s">
        <v>138</v>
      </c>
      <c r="C14" s="139" t="s">
        <v>139</v>
      </c>
      <c r="D14" s="140" t="s">
        <v>140</v>
      </c>
      <c r="E14" s="141">
        <v>20700000</v>
      </c>
      <c r="F14" s="113"/>
      <c r="G14" s="113">
        <f>1350000+1620000+1980000+1710000+1530000+1935000+1980000+1890000+1710000</f>
        <v>15705000</v>
      </c>
      <c r="H14" s="113"/>
      <c r="I14" s="107">
        <f t="shared" si="1"/>
        <v>15705000</v>
      </c>
      <c r="J14" s="108" t="s">
        <v>209</v>
      </c>
    </row>
    <row r="15" spans="1:10" s="137" customFormat="1" ht="26.25" customHeight="1" x14ac:dyDescent="0.15">
      <c r="A15" s="142">
        <v>12</v>
      </c>
      <c r="B15" s="138" t="s">
        <v>172</v>
      </c>
      <c r="C15" s="122" t="s">
        <v>171</v>
      </c>
      <c r="D15" s="140" t="s">
        <v>173</v>
      </c>
      <c r="E15" s="141">
        <v>9006000</v>
      </c>
      <c r="F15" s="113"/>
      <c r="G15" s="141">
        <f>1501000+1501000+1501000</f>
        <v>4503000</v>
      </c>
      <c r="H15" s="141"/>
      <c r="I15" s="141">
        <f t="shared" si="1"/>
        <v>4503000</v>
      </c>
      <c r="J15" s="143" t="s">
        <v>213</v>
      </c>
    </row>
    <row r="16" spans="1:10" s="137" customFormat="1" ht="26.25" customHeight="1" x14ac:dyDescent="0.15">
      <c r="A16" s="142">
        <v>13</v>
      </c>
      <c r="B16" s="3" t="s">
        <v>160</v>
      </c>
      <c r="C16" s="122" t="s">
        <v>176</v>
      </c>
      <c r="D16" s="140" t="s">
        <v>178</v>
      </c>
      <c r="E16" s="141">
        <v>87015720</v>
      </c>
      <c r="F16" s="113"/>
      <c r="G16" s="141">
        <f>39400640+4925080</f>
        <v>44325720</v>
      </c>
      <c r="H16" s="141"/>
      <c r="I16" s="107">
        <f>G16</f>
        <v>44325720</v>
      </c>
      <c r="J16" s="143" t="s">
        <v>177</v>
      </c>
    </row>
    <row r="17" spans="1:10" ht="27.75" customHeight="1" thickBot="1" x14ac:dyDescent="0.2">
      <c r="A17" s="114">
        <v>14</v>
      </c>
      <c r="B17" s="115" t="s">
        <v>179</v>
      </c>
      <c r="C17" s="116" t="s">
        <v>215</v>
      </c>
      <c r="D17" s="117" t="s">
        <v>216</v>
      </c>
      <c r="E17" s="118">
        <v>9450000</v>
      </c>
      <c r="F17" s="119"/>
      <c r="G17" s="118">
        <f>1100000+1080000</f>
        <v>2180000</v>
      </c>
      <c r="H17" s="119"/>
      <c r="I17" s="118">
        <f t="shared" si="1"/>
        <v>2180000</v>
      </c>
      <c r="J17" s="132" t="s">
        <v>217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6" ht="35.1" customHeight="1" x14ac:dyDescent="0.15">
      <c r="A1" s="160" t="s">
        <v>218</v>
      </c>
      <c r="B1" s="160"/>
      <c r="C1" s="160"/>
      <c r="D1" s="160"/>
      <c r="E1" s="160"/>
    </row>
    <row r="2" spans="1:6" ht="26.25" thickBot="1" x14ac:dyDescent="0.2">
      <c r="A2" s="2" t="s">
        <v>34</v>
      </c>
      <c r="B2" s="2"/>
      <c r="C2" s="22"/>
      <c r="D2" s="22"/>
      <c r="E2" s="19" t="s">
        <v>33</v>
      </c>
    </row>
    <row r="3" spans="1:6" ht="21" customHeight="1" thickTop="1" x14ac:dyDescent="0.15">
      <c r="A3" s="170" t="s">
        <v>32</v>
      </c>
      <c r="B3" s="37" t="s">
        <v>31</v>
      </c>
      <c r="C3" s="167" t="s">
        <v>219</v>
      </c>
      <c r="D3" s="168"/>
      <c r="E3" s="169"/>
    </row>
    <row r="4" spans="1:6" ht="21" customHeight="1" x14ac:dyDescent="0.15">
      <c r="A4" s="171"/>
      <c r="B4" s="35" t="s">
        <v>30</v>
      </c>
      <c r="C4" s="87">
        <v>2200000</v>
      </c>
      <c r="D4" s="35" t="s">
        <v>118</v>
      </c>
      <c r="E4" s="23">
        <v>2100000</v>
      </c>
    </row>
    <row r="5" spans="1:6" ht="21" customHeight="1" x14ac:dyDescent="0.15">
      <c r="A5" s="171"/>
      <c r="B5" s="35" t="s">
        <v>29</v>
      </c>
      <c r="C5" s="131">
        <f>E4/C4</f>
        <v>0.95454545454545459</v>
      </c>
      <c r="D5" s="35" t="s">
        <v>28</v>
      </c>
      <c r="E5" s="23">
        <v>2100000</v>
      </c>
    </row>
    <row r="6" spans="1:6" ht="21" customHeight="1" x14ac:dyDescent="0.15">
      <c r="A6" s="171"/>
      <c r="B6" s="35" t="s">
        <v>27</v>
      </c>
      <c r="C6" s="28" t="s">
        <v>220</v>
      </c>
      <c r="D6" s="35" t="s">
        <v>119</v>
      </c>
      <c r="E6" s="38" t="s">
        <v>221</v>
      </c>
      <c r="F6" s="13" t="s">
        <v>86</v>
      </c>
    </row>
    <row r="7" spans="1:6" ht="21" customHeight="1" x14ac:dyDescent="0.15">
      <c r="A7" s="171"/>
      <c r="B7" s="35" t="s">
        <v>26</v>
      </c>
      <c r="C7" s="21" t="s">
        <v>164</v>
      </c>
      <c r="D7" s="35" t="s">
        <v>120</v>
      </c>
      <c r="E7" s="38" t="s">
        <v>222</v>
      </c>
    </row>
    <row r="8" spans="1:6" ht="21" customHeight="1" x14ac:dyDescent="0.15">
      <c r="A8" s="171"/>
      <c r="B8" s="35" t="s">
        <v>25</v>
      </c>
      <c r="C8" s="21" t="s">
        <v>165</v>
      </c>
      <c r="D8" s="35" t="s">
        <v>24</v>
      </c>
      <c r="E8" s="24" t="s">
        <v>223</v>
      </c>
    </row>
    <row r="9" spans="1:6" ht="21" customHeight="1" thickBot="1" x14ac:dyDescent="0.2">
      <c r="A9" s="172"/>
      <c r="B9" s="36" t="s">
        <v>23</v>
      </c>
      <c r="C9" s="20" t="s">
        <v>166</v>
      </c>
      <c r="D9" s="36" t="s">
        <v>162</v>
      </c>
      <c r="E9" s="33" t="s">
        <v>233</v>
      </c>
    </row>
    <row r="10" spans="1:6" ht="21" customHeight="1" thickTop="1" x14ac:dyDescent="0.15">
      <c r="A10" s="170" t="s">
        <v>32</v>
      </c>
      <c r="B10" s="37" t="s">
        <v>31</v>
      </c>
      <c r="C10" s="167" t="s">
        <v>228</v>
      </c>
      <c r="D10" s="168"/>
      <c r="E10" s="169"/>
    </row>
    <row r="11" spans="1:6" ht="21" customHeight="1" x14ac:dyDescent="0.15">
      <c r="A11" s="171"/>
      <c r="B11" s="35" t="s">
        <v>30</v>
      </c>
      <c r="C11" s="87">
        <v>372000</v>
      </c>
      <c r="D11" s="35" t="s">
        <v>118</v>
      </c>
      <c r="E11" s="23">
        <v>360000</v>
      </c>
    </row>
    <row r="12" spans="1:6" ht="21" customHeight="1" x14ac:dyDescent="0.15">
      <c r="A12" s="171"/>
      <c r="B12" s="35" t="s">
        <v>29</v>
      </c>
      <c r="C12" s="131">
        <f>E11/C11</f>
        <v>0.967741935483871</v>
      </c>
      <c r="D12" s="35" t="s">
        <v>28</v>
      </c>
      <c r="E12" s="23">
        <v>360000</v>
      </c>
    </row>
    <row r="13" spans="1:6" ht="21" customHeight="1" x14ac:dyDescent="0.15">
      <c r="A13" s="171"/>
      <c r="B13" s="35" t="s">
        <v>27</v>
      </c>
      <c r="C13" s="28" t="s">
        <v>222</v>
      </c>
      <c r="D13" s="35" t="s">
        <v>119</v>
      </c>
      <c r="E13" s="38" t="s">
        <v>224</v>
      </c>
      <c r="F13" s="13" t="s">
        <v>86</v>
      </c>
    </row>
    <row r="14" spans="1:6" ht="21" customHeight="1" x14ac:dyDescent="0.15">
      <c r="A14" s="171"/>
      <c r="B14" s="35" t="s">
        <v>26</v>
      </c>
      <c r="C14" s="21" t="s">
        <v>164</v>
      </c>
      <c r="D14" s="35" t="s">
        <v>120</v>
      </c>
      <c r="E14" s="38" t="s">
        <v>225</v>
      </c>
    </row>
    <row r="15" spans="1:6" ht="21" customHeight="1" x14ac:dyDescent="0.15">
      <c r="A15" s="171"/>
      <c r="B15" s="35" t="s">
        <v>25</v>
      </c>
      <c r="C15" s="21" t="s">
        <v>165</v>
      </c>
      <c r="D15" s="35" t="s">
        <v>24</v>
      </c>
      <c r="E15" s="24" t="s">
        <v>226</v>
      </c>
    </row>
    <row r="16" spans="1:6" ht="21" customHeight="1" thickBot="1" x14ac:dyDescent="0.2">
      <c r="A16" s="172"/>
      <c r="B16" s="36" t="s">
        <v>23</v>
      </c>
      <c r="C16" s="20" t="s">
        <v>166</v>
      </c>
      <c r="D16" s="36" t="s">
        <v>162</v>
      </c>
      <c r="E16" s="33" t="s">
        <v>227</v>
      </c>
    </row>
    <row r="17" ht="14.25" thickTop="1" x14ac:dyDescent="0.15"/>
  </sheetData>
  <mergeCells count="5">
    <mergeCell ref="C3:E3"/>
    <mergeCell ref="A3:A9"/>
    <mergeCell ref="A1:E1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0" zoomScaleNormal="70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 x14ac:dyDescent="0.15">
      <c r="A1" s="160" t="s">
        <v>122</v>
      </c>
      <c r="B1" s="160"/>
      <c r="C1" s="160"/>
      <c r="D1" s="160"/>
      <c r="E1" s="160"/>
      <c r="F1" s="160"/>
    </row>
    <row r="2" spans="1:6" ht="26.25" thickBot="1" x14ac:dyDescent="0.2">
      <c r="A2" s="93" t="s">
        <v>121</v>
      </c>
      <c r="B2" s="27"/>
      <c r="C2" s="26"/>
      <c r="D2" s="26"/>
      <c r="E2" s="22"/>
      <c r="F2" s="25" t="s">
        <v>123</v>
      </c>
    </row>
    <row r="3" spans="1:6" ht="25.5" customHeight="1" thickTop="1" x14ac:dyDescent="0.15">
      <c r="A3" s="84" t="s">
        <v>45</v>
      </c>
      <c r="B3" s="179" t="s">
        <v>229</v>
      </c>
      <c r="C3" s="180"/>
      <c r="D3" s="180"/>
      <c r="E3" s="180"/>
      <c r="F3" s="181"/>
    </row>
    <row r="4" spans="1:6" ht="25.5" customHeight="1" x14ac:dyDescent="0.15">
      <c r="A4" s="182" t="s">
        <v>44</v>
      </c>
      <c r="B4" s="185" t="s">
        <v>27</v>
      </c>
      <c r="C4" s="185" t="s">
        <v>124</v>
      </c>
      <c r="D4" s="85" t="s">
        <v>43</v>
      </c>
      <c r="E4" s="85" t="s">
        <v>28</v>
      </c>
      <c r="F4" s="86" t="s">
        <v>42</v>
      </c>
    </row>
    <row r="5" spans="1:6" ht="25.5" customHeight="1" x14ac:dyDescent="0.15">
      <c r="A5" s="183"/>
      <c r="B5" s="186"/>
      <c r="C5" s="187"/>
      <c r="D5" s="85" t="s">
        <v>41</v>
      </c>
      <c r="E5" s="85" t="s">
        <v>40</v>
      </c>
      <c r="F5" s="86" t="s">
        <v>39</v>
      </c>
    </row>
    <row r="6" spans="1:6" ht="39" customHeight="1" x14ac:dyDescent="0.15">
      <c r="A6" s="184"/>
      <c r="B6" s="99" t="s">
        <v>230</v>
      </c>
      <c r="C6" s="98" t="s">
        <v>231</v>
      </c>
      <c r="D6" s="102">
        <v>2200000</v>
      </c>
      <c r="E6" s="102">
        <v>2100000</v>
      </c>
      <c r="F6" s="103">
        <f>E6/D6</f>
        <v>0.95454545454545459</v>
      </c>
    </row>
    <row r="7" spans="1:6" ht="25.5" customHeight="1" x14ac:dyDescent="0.15">
      <c r="A7" s="182" t="s">
        <v>24</v>
      </c>
      <c r="B7" s="85" t="s">
        <v>38</v>
      </c>
      <c r="C7" s="92" t="s">
        <v>125</v>
      </c>
      <c r="D7" s="188" t="s">
        <v>37</v>
      </c>
      <c r="E7" s="189"/>
      <c r="F7" s="190"/>
    </row>
    <row r="8" spans="1:6" ht="25.5" customHeight="1" x14ac:dyDescent="0.15">
      <c r="A8" s="184"/>
      <c r="B8" s="88" t="s">
        <v>232</v>
      </c>
      <c r="C8" s="89" t="s">
        <v>234</v>
      </c>
      <c r="D8" s="191" t="s">
        <v>235</v>
      </c>
      <c r="E8" s="192"/>
      <c r="F8" s="193"/>
    </row>
    <row r="9" spans="1:6" ht="25.5" customHeight="1" x14ac:dyDescent="0.15">
      <c r="A9" s="91" t="s">
        <v>126</v>
      </c>
      <c r="B9" s="173" t="s">
        <v>167</v>
      </c>
      <c r="C9" s="174"/>
      <c r="D9" s="174"/>
      <c r="E9" s="174"/>
      <c r="F9" s="175"/>
    </row>
    <row r="10" spans="1:6" ht="25.5" customHeight="1" x14ac:dyDescent="0.15">
      <c r="A10" s="91" t="s">
        <v>36</v>
      </c>
      <c r="B10" s="173" t="s">
        <v>168</v>
      </c>
      <c r="C10" s="174"/>
      <c r="D10" s="174"/>
      <c r="E10" s="174"/>
      <c r="F10" s="175"/>
    </row>
    <row r="11" spans="1:6" ht="25.5" customHeight="1" thickBot="1" x14ac:dyDescent="0.2">
      <c r="A11" s="90" t="s">
        <v>35</v>
      </c>
      <c r="B11" s="176"/>
      <c r="C11" s="177"/>
      <c r="D11" s="177"/>
      <c r="E11" s="177"/>
      <c r="F11" s="178"/>
    </row>
    <row r="12" spans="1:6" ht="25.5" customHeight="1" thickTop="1" x14ac:dyDescent="0.15">
      <c r="A12" s="84" t="s">
        <v>45</v>
      </c>
      <c r="B12" s="179" t="s">
        <v>181</v>
      </c>
      <c r="C12" s="180"/>
      <c r="D12" s="180"/>
      <c r="E12" s="180"/>
      <c r="F12" s="181"/>
    </row>
    <row r="13" spans="1:6" ht="25.5" customHeight="1" x14ac:dyDescent="0.15">
      <c r="A13" s="182" t="s">
        <v>44</v>
      </c>
      <c r="B13" s="185" t="s">
        <v>27</v>
      </c>
      <c r="C13" s="185" t="s">
        <v>80</v>
      </c>
      <c r="D13" s="85" t="s">
        <v>43</v>
      </c>
      <c r="E13" s="85" t="s">
        <v>28</v>
      </c>
      <c r="F13" s="86" t="s">
        <v>42</v>
      </c>
    </row>
    <row r="14" spans="1:6" ht="25.5" customHeight="1" x14ac:dyDescent="0.15">
      <c r="A14" s="183"/>
      <c r="B14" s="186"/>
      <c r="C14" s="187"/>
      <c r="D14" s="85" t="s">
        <v>41</v>
      </c>
      <c r="E14" s="85" t="s">
        <v>40</v>
      </c>
      <c r="F14" s="86" t="s">
        <v>39</v>
      </c>
    </row>
    <row r="15" spans="1:6" ht="39" customHeight="1" x14ac:dyDescent="0.15">
      <c r="A15" s="184"/>
      <c r="B15" s="99" t="s">
        <v>180</v>
      </c>
      <c r="C15" s="98" t="s">
        <v>238</v>
      </c>
      <c r="D15" s="102">
        <v>372000</v>
      </c>
      <c r="E15" s="102">
        <v>360000</v>
      </c>
      <c r="F15" s="103">
        <f>E15/D15</f>
        <v>0.967741935483871</v>
      </c>
    </row>
    <row r="16" spans="1:6" ht="25.5" customHeight="1" x14ac:dyDescent="0.15">
      <c r="A16" s="182" t="s">
        <v>24</v>
      </c>
      <c r="B16" s="85" t="s">
        <v>38</v>
      </c>
      <c r="C16" s="150" t="s">
        <v>125</v>
      </c>
      <c r="D16" s="188" t="s">
        <v>37</v>
      </c>
      <c r="E16" s="189"/>
      <c r="F16" s="190"/>
    </row>
    <row r="17" spans="1:6" ht="25.5" customHeight="1" x14ac:dyDescent="0.15">
      <c r="A17" s="184"/>
      <c r="B17" s="88" t="s">
        <v>226</v>
      </c>
      <c r="C17" s="89" t="s">
        <v>236</v>
      </c>
      <c r="D17" s="191" t="s">
        <v>237</v>
      </c>
      <c r="E17" s="192"/>
      <c r="F17" s="193"/>
    </row>
    <row r="18" spans="1:6" ht="25.5" customHeight="1" x14ac:dyDescent="0.15">
      <c r="A18" s="91" t="s">
        <v>126</v>
      </c>
      <c r="B18" s="173" t="s">
        <v>167</v>
      </c>
      <c r="C18" s="174"/>
      <c r="D18" s="174"/>
      <c r="E18" s="174"/>
      <c r="F18" s="175"/>
    </row>
    <row r="19" spans="1:6" ht="25.5" customHeight="1" x14ac:dyDescent="0.15">
      <c r="A19" s="91" t="s">
        <v>36</v>
      </c>
      <c r="B19" s="173" t="s">
        <v>19</v>
      </c>
      <c r="C19" s="174"/>
      <c r="D19" s="174"/>
      <c r="E19" s="174"/>
      <c r="F19" s="175"/>
    </row>
    <row r="20" spans="1:6" ht="25.5" customHeight="1" thickBot="1" x14ac:dyDescent="0.2">
      <c r="A20" s="90" t="s">
        <v>35</v>
      </c>
      <c r="B20" s="176"/>
      <c r="C20" s="177"/>
      <c r="D20" s="177"/>
      <c r="E20" s="177"/>
      <c r="F20" s="178"/>
    </row>
    <row r="21" spans="1:6" ht="14.25" thickTop="1" x14ac:dyDescent="0.15"/>
  </sheetData>
  <mergeCells count="2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2021-10-15T05:46:59Z</dcterms:modified>
</cp:coreProperties>
</file>