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5. 2020. 5월 계약정보공개(2020.05\"/>
    </mc:Choice>
  </mc:AlternateContent>
  <bookViews>
    <workbookView xWindow="0" yWindow="0" windowWidth="19020" windowHeight="951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calcPr calcId="162913"/>
</workbook>
</file>

<file path=xl/calcChain.xml><?xml version="1.0" encoding="utf-8"?>
<calcChain xmlns="http://schemas.openxmlformats.org/spreadsheetml/2006/main">
  <c r="F12" i="6" l="1"/>
  <c r="F11" i="6"/>
  <c r="F10" i="6"/>
  <c r="F18" i="6"/>
  <c r="F17" i="6"/>
  <c r="F15" i="6"/>
  <c r="F14" i="6"/>
  <c r="F13" i="6"/>
  <c r="F9" i="6"/>
  <c r="F8" i="6"/>
  <c r="F7" i="6"/>
  <c r="F6" i="6"/>
  <c r="F5" i="6"/>
  <c r="F4" i="6" l="1"/>
  <c r="D9" i="9"/>
  <c r="F6" i="9"/>
  <c r="E6" i="9"/>
  <c r="D6" i="9"/>
  <c r="C9" i="9"/>
  <c r="C6" i="9"/>
  <c r="B11" i="9"/>
  <c r="B10" i="9"/>
  <c r="B9" i="9"/>
  <c r="B6" i="9"/>
  <c r="B3" i="9"/>
  <c r="D69" i="9"/>
  <c r="F66" i="9"/>
  <c r="E66" i="9"/>
  <c r="D66" i="9"/>
  <c r="C69" i="9"/>
  <c r="C66" i="9"/>
  <c r="B71" i="9"/>
  <c r="B70" i="9"/>
  <c r="B69" i="9"/>
  <c r="B63" i="9"/>
  <c r="B66" i="9"/>
  <c r="D59" i="9"/>
  <c r="F56" i="9"/>
  <c r="E56" i="9"/>
  <c r="D56" i="9"/>
  <c r="C59" i="9"/>
  <c r="C56" i="9"/>
  <c r="B61" i="9"/>
  <c r="B60" i="9"/>
  <c r="B59" i="9"/>
  <c r="B56" i="9"/>
  <c r="B53" i="9"/>
  <c r="D49" i="9"/>
  <c r="F46" i="9"/>
  <c r="E46" i="9"/>
  <c r="D46" i="9"/>
  <c r="C49" i="9"/>
  <c r="C46" i="9"/>
  <c r="B51" i="9"/>
  <c r="B50" i="9"/>
  <c r="B49" i="9"/>
  <c r="B46" i="9"/>
  <c r="B43" i="9"/>
  <c r="D39" i="9"/>
  <c r="F36" i="9"/>
  <c r="E36" i="9"/>
  <c r="D36" i="9"/>
  <c r="C39" i="9"/>
  <c r="C36" i="9"/>
  <c r="B41" i="9"/>
  <c r="B40" i="9"/>
  <c r="B39" i="9"/>
  <c r="B36" i="9"/>
  <c r="B33" i="9"/>
  <c r="D29" i="9"/>
  <c r="F26" i="9"/>
  <c r="E26" i="9"/>
  <c r="D26" i="9"/>
  <c r="C29" i="9"/>
  <c r="C26" i="9"/>
  <c r="B31" i="9"/>
  <c r="B30" i="9"/>
  <c r="B29" i="9"/>
  <c r="B26" i="9"/>
  <c r="B23" i="9"/>
  <c r="D19" i="9"/>
  <c r="E16" i="9"/>
  <c r="D16" i="9"/>
  <c r="C19" i="9"/>
  <c r="C16" i="9"/>
  <c r="B21" i="9"/>
  <c r="B20" i="9"/>
  <c r="B19" i="9"/>
  <c r="B16" i="9"/>
  <c r="B13" i="9"/>
  <c r="F16" i="9"/>
  <c r="P9" i="4" l="1"/>
  <c r="M9" i="4"/>
  <c r="P8" i="4"/>
  <c r="M8" i="4"/>
  <c r="P7" i="4"/>
  <c r="M7" i="4"/>
  <c r="P6" i="4"/>
  <c r="M6" i="4"/>
  <c r="M4" i="4"/>
  <c r="F16" i="6" l="1"/>
  <c r="H13" i="6" l="1"/>
  <c r="H14" i="6"/>
  <c r="H15" i="6"/>
  <c r="H16" i="6"/>
  <c r="H17" i="6"/>
  <c r="H18" i="6"/>
  <c r="H10" i="6" l="1"/>
  <c r="P19" i="4"/>
  <c r="M10" i="4"/>
  <c r="M11" i="4"/>
  <c r="M12" i="4"/>
  <c r="M15" i="4"/>
  <c r="M16" i="4"/>
  <c r="M17" i="4"/>
  <c r="M18" i="4"/>
  <c r="M19" i="4"/>
  <c r="P10" i="4"/>
  <c r="P11" i="4"/>
  <c r="P12" i="4"/>
  <c r="P15" i="4"/>
  <c r="P16" i="4"/>
  <c r="P17" i="4"/>
  <c r="P18" i="4"/>
  <c r="M14" i="4"/>
  <c r="M13" i="4"/>
  <c r="H12" i="6" l="1"/>
  <c r="H11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<sst xmlns="http://schemas.openxmlformats.org/spreadsheetml/2006/main" count="677" uniqueCount="289">
  <si>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</si>
  <si>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</si>
  <si>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</si>
  <si>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</si>
  <si>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</si>
  <si>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</si>
  <si>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</si>
  <si>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</si>
  <si>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</si>
  <si>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</si>
  <si>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</si>
  <si>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</si>
  <si>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</si>
  <si>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</si>
  <si>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</si>
  <si>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</si>
  <si>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</si>
  <si>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</si>
  <si>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</si>
  <si>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</si>
  <si>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</si>
  <si>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</si>
  <si>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</si>
  <si>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</si>
  <si>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</si>
  <si>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</si>
  <si>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낙찰예정자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</si>
  <si>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</si>
  <si>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</si>
  <si>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</si>
  <si>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</si>
  <si>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</si>
  <si>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</si>
  <si>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</si>
  <si>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</si>
  <si>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</si>
  <si>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</si>
  <si>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</si>
  <si>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</si>
  <si>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</si>
  <si>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</si>
  <si>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</si>
  <si>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</si>
  <si>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</si>
  <si>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</si>
  <si>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</si>
  <si>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</si>
  <si>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</si>
  <si>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</si>
  <si>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</si>
  <si>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</si>
  <si>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</si>
  <si>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</si>
  <si>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</si>
  <si>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</si>
  <si>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</si>
  <si>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</si>
  <si>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</si>
  <si>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</si>
  <si>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예산액
(단위:천원)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</si>
  <si>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</si>
  <si>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</si>
  <si>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</si>
  <si>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</si>
  <si>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</si>
  <si>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</si>
  <si>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</si>
  <si>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</si>
  <si>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구매예정금액
(단위:천원)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</si>
  <si>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</si>
  <si>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</si>
  <si>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</si>
  <si>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</si>
  <si>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</si>
  <si>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</si>
  <si>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</si>
  <si>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</si>
  <si>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</si>
  <si>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</si>
  <si>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</si>
  <si>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</si>
  <si>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비고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</si>
  <si>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</si>
  <si>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</si>
  <si>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</si>
  <si>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</si>
  <si>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</si>
  <si>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</si>
  <si>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</si>
  <si>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</si>
  <si>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</si>
  <si>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</si>
  <si>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</si>
  <si>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</si>
  <si>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</si>
  <si>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</si>
  <si>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</si>
  <si>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</si>
  <si>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</si>
  <si>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</si>
  <si>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</si>
  <si>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</si>
  <si>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</si>
  <si>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</si>
  <si>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>-해당사항없음-</t>
    <phoneticPr fontId="2" type="noConversion"/>
  </si>
  <si>
    <t>시설물위탁</t>
    <phoneticPr fontId="2" type="noConversion"/>
  </si>
  <si>
    <t>법무자문료</t>
    <phoneticPr fontId="2" type="noConversion"/>
  </si>
  <si>
    <t>기성부분감독조서(2/4)</t>
    <phoneticPr fontId="2" type="noConversion"/>
  </si>
  <si>
    <t>복지제도</t>
    <phoneticPr fontId="2" type="noConversion"/>
  </si>
  <si>
    <t>안전관리자 업무대행</t>
    <phoneticPr fontId="2" type="noConversion"/>
  </si>
  <si>
    <t>기성부분감독조서(2/5)</t>
    <phoneticPr fontId="2" type="noConversion"/>
  </si>
  <si>
    <t>박준희</t>
    <phoneticPr fontId="2" type="noConversion"/>
  </si>
  <si>
    <t>강보람</t>
    <phoneticPr fontId="2" type="noConversion"/>
  </si>
  <si>
    <t>전혜진</t>
    <phoneticPr fontId="2" type="noConversion"/>
  </si>
  <si>
    <t>보건관리자</t>
    <phoneticPr fontId="2" type="noConversion"/>
  </si>
  <si>
    <t>조달</t>
  </si>
  <si>
    <t>수의</t>
  </si>
  <si>
    <t>1차계약기간 2020.2.1~12.31.</t>
    <phoneticPr fontId="2" type="noConversion"/>
  </si>
  <si>
    <t>계약기간 2020.1~2021.1.31.</t>
    <phoneticPr fontId="2" type="noConversion"/>
  </si>
  <si>
    <t>계약기간 2020.2~2020.12.31.</t>
    <phoneticPr fontId="2" type="noConversion"/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</si>
  <si>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</si>
  <si>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</si>
  <si>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</si>
  <si>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2020.01.31.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</si>
  <si>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</si>
  <si>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</si>
  <si>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</si>
  <si>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</si>
  <si>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2020.01.31.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</si>
  <si>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</si>
  <si>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</si>
  <si>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</si>
  <si>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</si>
  <si>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</si>
  <si>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</si>
  <si>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</si>
  <si>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2019.12.26.</t>
    <phoneticPr fontId="2" type="noConversion"/>
  </si>
  <si>
    <t>2019.12.30.</t>
    <phoneticPr fontId="2" type="noConversion"/>
  </si>
  <si>
    <t>2020.06.30.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</si>
  <si>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</si>
  <si>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</si>
  <si>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</si>
  <si>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</si>
  <si>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</si>
  <si>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</si>
  <si>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</si>
  <si>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</si>
  <si>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</si>
  <si>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</si>
  <si>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</si>
  <si>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</si>
  <si>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</si>
  <si>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</si>
  <si>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</si>
  <si>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</si>
  <si>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</si>
  <si>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</si>
  <si>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</si>
  <si>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</si>
  <si>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</si>
  <si>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</si>
  <si>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</si>
  <si>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</si>
  <si>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</si>
  <si>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원격교육 훈련위탁계약</t>
  </si>
  <si>
    <t xml:space="preserve"> 원격교육 훈련위탁계약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</si>
  <si>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</si>
  <si>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</si>
  <si>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</si>
  <si>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</si>
  <si>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</si>
  <si>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</si>
  <si>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</si>
  <si>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</si>
  <si>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</si>
  <si>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</si>
  <si>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</si>
  <si>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</si>
  <si>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</si>
  <si>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</si>
  <si>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</si>
  <si>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</si>
  <si>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</si>
  <si>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</si>
  <si>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</si>
  <si>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</si>
  <si>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</si>
  <si>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</si>
  <si>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</si>
  <si>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</si>
  <si>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(사)대한산업안전협회</t>
  </si>
  <si>
    <t xml:space="preserve"> (사)대한산업안전협회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</si>
  <si>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</si>
  <si>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</si>
  <si>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</si>
  <si>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</si>
  <si>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용역</t>
  </si>
  <si>
    <t>물품</t>
  </si>
  <si>
    <t>서울지방조달청</t>
  </si>
  <si>
    <t>서울특별시 강남구 봉은사로129-1</t>
  </si>
  <si>
    <t>-</t>
    <phoneticPr fontId="2" type="noConversion"/>
  </si>
  <si>
    <t>총액입찰</t>
    <phoneticPr fontId="2" type="noConversion"/>
  </si>
  <si>
    <t>지방계약법 시행령 제80조</t>
  </si>
  <si>
    <t>지방계약법 시행령 제25조 1항</t>
  </si>
  <si>
    <t>전략경영본부</t>
  </si>
  <si>
    <t>전략경영본부</t>
    <phoneticPr fontId="2" type="noConversion"/>
  </si>
  <si>
    <t>전략경영본부</t>
    <phoneticPr fontId="2" type="noConversion"/>
  </si>
  <si>
    <t>사업지원본부(사업지원실)</t>
  </si>
  <si>
    <t>사업지원본부(사업지원실)</t>
    <phoneticPr fontId="2" type="noConversion"/>
  </si>
  <si>
    <t>플러스디자인하우스</t>
  </si>
  <si>
    <t>경기도 성남시 분당구 야탑로69번길 18 403(야탑동)</t>
  </si>
  <si>
    <t>공사</t>
  </si>
  <si>
    <t>경영지원팀 전혜진</t>
  </si>
  <si>
    <t>5월</t>
  </si>
  <si>
    <t>김영선</t>
    <phoneticPr fontId="2" type="noConversion"/>
  </si>
  <si>
    <t>부</t>
  </si>
  <si>
    <t>부</t>
    <phoneticPr fontId="2" type="noConversion"/>
  </si>
  <si>
    <t>031-729-9055</t>
    <phoneticPr fontId="2" type="noConversion"/>
  </si>
  <si>
    <t xml:space="preserve"> 2019년도 결산보고서 및 설명자료</t>
    <phoneticPr fontId="2" type="noConversion"/>
  </si>
  <si>
    <t>김민경</t>
  </si>
  <si>
    <t>031-729-9012</t>
  </si>
  <si>
    <t>A4(10절)</t>
    <phoneticPr fontId="2" type="noConversion"/>
  </si>
  <si>
    <t xml:space="preserve"> 2020년 제3회 추가경정 예산(안) 제작</t>
    <phoneticPr fontId="2" type="noConversion"/>
  </si>
  <si>
    <t>손세원</t>
  </si>
  <si>
    <t>031-729-9032</t>
  </si>
  <si>
    <t>수의</t>
    <phoneticPr fontId="2" type="noConversion"/>
  </si>
  <si>
    <t xml:space="preserve"> 청소년노동인권교육 영상 제작 </t>
    <phoneticPr fontId="2" type="noConversion"/>
  </si>
  <si>
    <t>수의</t>
    <phoneticPr fontId="2" type="noConversion"/>
  </si>
  <si>
    <t>송승지</t>
  </si>
  <si>
    <t>031-729-9814</t>
  </si>
  <si>
    <t xml:space="preserve"> 분당야탑청소년수련관 인테리어공사 설계 용역</t>
    <phoneticPr fontId="2" type="noConversion"/>
  </si>
  <si>
    <t xml:space="preserve"> 분당야탑청소년수련관 내외부환경디자인 용역</t>
    <phoneticPr fontId="2" type="noConversion"/>
  </si>
  <si>
    <t>분당야탑청소년수련관</t>
    <phoneticPr fontId="2" type="noConversion"/>
  </si>
  <si>
    <t>김현정</t>
  </si>
  <si>
    <t>031-729-9065</t>
  </si>
  <si>
    <t xml:space="preserve"> 2020년 임직원 단체보장보험 계약</t>
    <phoneticPr fontId="2" type="noConversion"/>
  </si>
  <si>
    <t>입찰</t>
    <phoneticPr fontId="2" type="noConversion"/>
  </si>
  <si>
    <t>성남시청소년재단</t>
    <phoneticPr fontId="2" type="noConversion"/>
  </si>
  <si>
    <t>성남시청소년재단</t>
    <phoneticPr fontId="2" type="noConversion"/>
  </si>
  <si>
    <t>성남시청소년재단</t>
    <phoneticPr fontId="2" type="noConversion"/>
  </si>
  <si>
    <t>2020.05.11.</t>
    <phoneticPr fontId="2" type="noConversion"/>
  </si>
  <si>
    <t>2020.05.19.</t>
    <phoneticPr fontId="2" type="noConversion"/>
  </si>
  <si>
    <t>보험업</t>
    <phoneticPr fontId="2" type="noConversion"/>
  </si>
  <si>
    <t>-이하빈칸-</t>
    <phoneticPr fontId="2" type="noConversion"/>
  </si>
  <si>
    <t xml:space="preserve"> 성남시청소년재단 임직원 단체보험 가입</t>
    <phoneticPr fontId="2" type="noConversion"/>
  </si>
  <si>
    <t>2020.04.30.</t>
  </si>
  <si>
    <t>2020.04.30.</t>
    <phoneticPr fontId="2" type="noConversion"/>
  </si>
  <si>
    <t>성남시청소년재단 전략경영본부</t>
  </si>
  <si>
    <t>성남시청소년재단 전략경영본부</t>
    <phoneticPr fontId="2" type="noConversion"/>
  </si>
  <si>
    <t>성남시 청년 아카데미 [청년 안테나 학교] 위탁 운영</t>
  </si>
  <si>
    <t>청년교류팀 김태중</t>
  </si>
  <si>
    <t>2020.04.06.~2020.11.30.</t>
  </si>
  <si>
    <t>사장님들</t>
  </si>
  <si>
    <t>서울시 강북구 한천로 1163, 2층(수유동)</t>
  </si>
  <si>
    <t>복사용지 구입</t>
  </si>
  <si>
    <t>경영지원팀 박준희</t>
  </si>
  <si>
    <t>2020.04.07.~2020.04.22.</t>
  </si>
  <si>
    <t>지동 5층 공간 개선 공사</t>
  </si>
  <si>
    <t>경영지원팀 신상철</t>
  </si>
  <si>
    <t>2020.04.09.~2020.04.17.</t>
  </si>
  <si>
    <t>하이건업주식회사</t>
  </si>
  <si>
    <t>지방계약법 시행령 제30조 1항</t>
  </si>
  <si>
    <t>경기도 성남시 분당구 탄천상로 164, A동 624호</t>
  </si>
  <si>
    <t>Working-Paper(2020-1호, 성남시 청소년정책을 위한 기초조사 보고) 제작</t>
  </si>
  <si>
    <t>기획조정팀 김충현</t>
  </si>
  <si>
    <t>2020.04.13.~2020.04.21.</t>
  </si>
  <si>
    <t>2020. 신규보직자 및 차세대리더 대상 리더십역량 진단·교육</t>
  </si>
  <si>
    <t>인력개발팀 정현섭</t>
  </si>
  <si>
    <t>2020.04.15.~2020.04.27.</t>
  </si>
  <si>
    <t>㈜비에스씨</t>
  </si>
  <si>
    <t>서울시 서초구 마방로2길 9, 2층(양재동, 보광빌딩)</t>
  </si>
  <si>
    <t>코로나 대응 홍보에 따른 현수막 제작</t>
  </si>
  <si>
    <t>대외협력팀 이치준</t>
  </si>
  <si>
    <t>2020.04.14.~2020.04.16.</t>
  </si>
  <si>
    <t>조아트</t>
  </si>
  <si>
    <t>성남시 수정구 수정로251번길 7</t>
  </si>
  <si>
    <t>이미지 콘텐츠 라이선스 계약</t>
  </si>
  <si>
    <t>대외협력팀 장은지</t>
  </si>
  <si>
    <t>2020.04.23.~2021.04.23.</t>
  </si>
  <si>
    <t>2021.04.23.</t>
  </si>
  <si>
    <t>㈜엔파인</t>
  </si>
  <si>
    <t>경기도 성남시 분당구 판교역로 240 에이-405(삼평동)</t>
  </si>
  <si>
    <t>2020.04.24.~2021.04.23.</t>
  </si>
  <si>
    <t>㈜리아모어소프트</t>
  </si>
  <si>
    <t>서울시 영등포구 영신로 220 611</t>
  </si>
  <si>
    <t>SLA(서비스수준협약) 관리 프로그램 구입</t>
  </si>
  <si>
    <t>2020.04.28.~2020.05.28.</t>
  </si>
  <si>
    <t>2020.05.28.</t>
  </si>
  <si>
    <t>(2020. 05. 15. 기준 / 단위 : 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</si>
</sst>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576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226">
    <xf numFmtId="0" fontId="0" fillId="0" borderId="0" xfId="0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shrinkToFit="1"/>
    </xf>
    <xf numFmtId="177" fontId="8" fillId="0" borderId="2" xfId="0" applyNumberFormat="1" applyFont="1" applyFill="1" applyBorder="1" applyAlignment="1">
      <alignment horizontal="left" vertical="center" shrinkToFit="1"/>
    </xf>
    <xf numFmtId="41" fontId="9" fillId="0" borderId="2" xfId="1" quotePrefix="1" applyFont="1" applyFill="1" applyBorder="1" applyAlignment="1" applyProtection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38" fontId="8" fillId="4" borderId="2" xfId="2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41" fontId="7" fillId="0" borderId="0" xfId="1" applyFont="1" applyFill="1" applyBorder="1" applyAlignment="1" applyProtection="1">
      <alignment horizontal="centerContinuous" vertical="center"/>
    </xf>
    <xf numFmtId="0" fontId="8" fillId="2" borderId="2" xfId="0" applyNumberFormat="1" applyFont="1" applyFill="1" applyBorder="1" applyAlignment="1" applyProtection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vertical="center" shrinkToFit="1"/>
    </xf>
    <xf numFmtId="41" fontId="9" fillId="0" borderId="2" xfId="1" applyFont="1" applyFill="1" applyBorder="1" applyAlignment="1" applyProtection="1">
      <alignment horizontal="center" vertical="center" shrinkToFi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right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left" vertical="center" shrinkToFit="1"/>
    </xf>
    <xf numFmtId="41" fontId="9" fillId="0" borderId="2" xfId="1" applyFont="1" applyFill="1" applyBorder="1" applyAlignment="1" applyProtection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/>
    </xf>
    <xf numFmtId="38" fontId="9" fillId="0" borderId="2" xfId="2" applyNumberFormat="1" applyFont="1" applyBorder="1" applyAlignment="1">
      <alignment horizontal="center" vertical="center"/>
    </xf>
    <xf numFmtId="38" fontId="9" fillId="0" borderId="2" xfId="4" quotePrefix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 shrinkToFit="1"/>
    </xf>
    <xf numFmtId="41" fontId="8" fillId="4" borderId="2" xfId="178" applyFont="1" applyFill="1" applyBorder="1" applyAlignment="1">
      <alignment horizontal="center" vertical="center" shrinkToFit="1"/>
    </xf>
    <xf numFmtId="0" fontId="8" fillId="0" borderId="0" xfId="0" applyFont="1" applyFill="1" applyBorder="1"/>
    <xf numFmtId="41" fontId="8" fillId="4" borderId="2" xfId="178" applyFont="1" applyFill="1" applyBorder="1" applyAlignment="1">
      <alignment vertical="center" shrinkToFit="1"/>
    </xf>
    <xf numFmtId="3" fontId="8" fillId="4" borderId="2" xfId="0" quotePrefix="1" applyNumberFormat="1" applyFont="1" applyFill="1" applyBorder="1" applyAlignment="1">
      <alignment horizontal="center" vertical="center" shrinkToFit="1"/>
    </xf>
    <xf numFmtId="3" fontId="8" fillId="4" borderId="2" xfId="0" applyNumberFormat="1" applyFont="1" applyFill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shrinkToFit="1"/>
    </xf>
    <xf numFmtId="38" fontId="9" fillId="0" borderId="2" xfId="2" applyNumberFormat="1" applyFont="1" applyBorder="1" applyAlignment="1">
      <alignment horizontal="center" vertical="center" shrinkToFit="1"/>
    </xf>
    <xf numFmtId="0" fontId="8" fillId="4" borderId="27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/>
    <xf numFmtId="0" fontId="11" fillId="0" borderId="0" xfId="0" applyFont="1" applyBorder="1" applyAlignment="1">
      <alignment horizontal="center" vertical="center"/>
    </xf>
    <xf numFmtId="41" fontId="8" fillId="4" borderId="2" xfId="718" applyFont="1" applyFill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41" fontId="8" fillId="4" borderId="27" xfId="538" applyFont="1" applyFill="1" applyBorder="1" applyAlignment="1">
      <alignment horizontal="center" vertical="center" shrinkToFit="1"/>
    </xf>
    <xf numFmtId="41" fontId="8" fillId="0" borderId="2" xfId="358" applyFont="1" applyBorder="1" applyAlignment="1">
      <alignment horizontal="center" vertical="center" shrinkToFit="1"/>
    </xf>
    <xf numFmtId="0" fontId="9" fillId="0" borderId="2" xfId="0" applyFont="1" applyBorder="1" applyAlignment="1">
      <alignment shrinkToFit="1"/>
    </xf>
    <xf numFmtId="0" fontId="9" fillId="0" borderId="2" xfId="0" applyFont="1" applyBorder="1" applyAlignment="1">
      <alignment horizontal="center" shrinkToFit="1"/>
    </xf>
    <xf numFmtId="0" fontId="9" fillId="0" borderId="0" xfId="0" applyFont="1"/>
    <xf numFmtId="0" fontId="9" fillId="0" borderId="0" xfId="0" applyFont="1" applyAlignment="1">
      <alignment horizontal="center"/>
    </xf>
    <xf numFmtId="41" fontId="12" fillId="0" borderId="1" xfId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41" fontId="9" fillId="0" borderId="0" xfId="1" applyFont="1" applyFill="1" applyBorder="1" applyAlignment="1" applyProtection="1">
      <alignment horizontal="center" vertical="center"/>
    </xf>
    <xf numFmtId="0" fontId="9" fillId="0" borderId="0" xfId="0" applyFont="1" applyFill="1"/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12" fillId="0" borderId="1" xfId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1" fontId="9" fillId="0" borderId="0" xfId="1" applyFont="1" applyFill="1" applyBorder="1" applyAlignment="1" applyProtection="1">
      <alignment vertical="center"/>
    </xf>
    <xf numFmtId="180" fontId="9" fillId="0" borderId="0" xfId="5763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41" fontId="9" fillId="0" borderId="0" xfId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/>
    </xf>
    <xf numFmtId="10" fontId="9" fillId="0" borderId="0" xfId="5763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Fill="1" applyAlignment="1">
      <alignment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Fill="1"/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8" fillId="4" borderId="2" xfId="0" applyNumberFormat="1" applyFont="1" applyFill="1" applyBorder="1" applyAlignment="1" applyProtection="1">
      <alignment horizontal="center" vertical="center" shrinkToFit="1"/>
    </xf>
    <xf numFmtId="41" fontId="8" fillId="4" borderId="2" xfId="1" applyFont="1" applyFill="1" applyBorder="1" applyAlignment="1" applyProtection="1">
      <alignment horizontal="right" vertical="center" shrinkToFit="1"/>
    </xf>
    <xf numFmtId="41" fontId="8" fillId="0" borderId="2" xfId="1" quotePrefix="1" applyFont="1" applyFill="1" applyBorder="1" applyAlignment="1" applyProtection="1">
      <alignment horizontal="right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41" fontId="8" fillId="0" borderId="2" xfId="1" applyFont="1" applyFill="1" applyBorder="1" applyAlignment="1" applyProtection="1">
      <alignment horizontal="right" vertical="center" shrinkToFit="1"/>
    </xf>
    <xf numFmtId="0" fontId="11" fillId="0" borderId="0" xfId="0" applyNumberFormat="1" applyFont="1" applyBorder="1" applyAlignment="1">
      <alignment vertical="center"/>
    </xf>
    <xf numFmtId="0" fontId="8" fillId="4" borderId="2" xfId="0" applyNumberFormat="1" applyFont="1" applyFill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9" fillId="0" borderId="2" xfId="0" applyNumberFormat="1" applyFont="1" applyBorder="1" applyAlignment="1">
      <alignment vertical="center" shrinkToFit="1"/>
    </xf>
    <xf numFmtId="0" fontId="9" fillId="0" borderId="0" xfId="0" applyNumberFormat="1" applyFont="1" applyAlignment="1">
      <alignment vertical="center"/>
    </xf>
    <xf numFmtId="0" fontId="12" fillId="0" borderId="1" xfId="0" applyNumberFormat="1" applyFont="1" applyFill="1" applyBorder="1" applyAlignment="1" applyProtection="1">
      <alignment vertical="center" shrinkToFit="1"/>
    </xf>
    <xf numFmtId="0" fontId="8" fillId="0" borderId="2" xfId="0" applyNumberFormat="1" applyFont="1" applyFill="1" applyBorder="1" applyAlignment="1">
      <alignment vertical="center" shrinkToFit="1"/>
    </xf>
    <xf numFmtId="0" fontId="9" fillId="4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9" fillId="2" borderId="26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Continuous" vertical="center"/>
    </xf>
    <xf numFmtId="41" fontId="8" fillId="0" borderId="2" xfId="1" applyFont="1" applyFill="1" applyBorder="1" applyAlignment="1">
      <alignment vertical="center" shrinkToFit="1"/>
    </xf>
    <xf numFmtId="41" fontId="8" fillId="0" borderId="2" xfId="1" applyFont="1" applyBorder="1" applyAlignment="1">
      <alignment vertical="center" shrinkToFit="1"/>
    </xf>
    <xf numFmtId="41" fontId="8" fillId="0" borderId="2" xfId="1" quotePrefix="1" applyFont="1" applyBorder="1" applyAlignment="1">
      <alignment vertical="center" shrinkToFit="1"/>
    </xf>
    <xf numFmtId="41" fontId="8" fillId="0" borderId="2" xfId="1" applyFont="1" applyFill="1" applyBorder="1" applyAlignment="1">
      <alignment horizontal="right" vertical="center" shrinkToFit="1"/>
    </xf>
    <xf numFmtId="41" fontId="8" fillId="0" borderId="2" xfId="1" applyFont="1" applyBorder="1" applyAlignment="1" applyProtection="1">
      <alignment horizontal="right" vertical="center" shrinkToFit="1"/>
    </xf>
    <xf numFmtId="41" fontId="8" fillId="0" borderId="2" xfId="1" applyFont="1" applyBorder="1" applyAlignment="1">
      <alignment horizontal="right" vertical="center" shrinkToFit="1"/>
    </xf>
    <xf numFmtId="0" fontId="9" fillId="0" borderId="2" xfId="1" applyNumberFormat="1" applyFont="1" applyFill="1" applyBorder="1" applyAlignment="1" applyProtection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3" fontId="23" fillId="0" borderId="18" xfId="0" applyNumberFormat="1" applyFont="1" applyBorder="1" applyAlignment="1">
      <alignment horizontal="center" vertical="center" shrinkToFit="1"/>
    </xf>
    <xf numFmtId="14" fontId="23" fillId="0" borderId="7" xfId="0" applyNumberFormat="1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/>
    </xf>
    <xf numFmtId="176" fontId="9" fillId="0" borderId="3" xfId="1" applyNumberFormat="1" applyFont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178" fontId="9" fillId="0" borderId="2" xfId="0" quotePrefix="1" applyNumberFormat="1" applyFont="1" applyFill="1" applyBorder="1" applyAlignment="1" applyProtection="1">
      <alignment horizontal="center" vertical="center"/>
    </xf>
    <xf numFmtId="178" fontId="9" fillId="0" borderId="2" xfId="0" quotePrefix="1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horizontal="left" vertical="center" shrinkToFit="1"/>
    </xf>
    <xf numFmtId="41" fontId="9" fillId="0" borderId="2" xfId="1" quotePrefix="1" applyFont="1" applyBorder="1" applyAlignment="1">
      <alignment horizontal="right" vertical="center"/>
    </xf>
    <xf numFmtId="41" fontId="9" fillId="4" borderId="2" xfId="1" applyFont="1" applyFill="1" applyBorder="1" applyAlignment="1">
      <alignment horizontal="right" vertical="center" wrapText="1"/>
    </xf>
    <xf numFmtId="41" fontId="9" fillId="0" borderId="2" xfId="1" applyFont="1" applyBorder="1" applyAlignment="1">
      <alignment horizontal="right" vertical="center"/>
    </xf>
    <xf numFmtId="41" fontId="9" fillId="0" borderId="2" xfId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center" vertical="center" shrinkToFit="1"/>
    </xf>
    <xf numFmtId="38" fontId="8" fillId="4" borderId="2" xfId="2" applyNumberFormat="1" applyFont="1" applyFill="1" applyBorder="1" applyAlignment="1">
      <alignment horizontal="right" vertical="center" shrinkToFit="1"/>
    </xf>
    <xf numFmtId="176" fontId="8" fillId="4" borderId="2" xfId="1" applyNumberFormat="1" applyFont="1" applyFill="1" applyBorder="1" applyAlignment="1">
      <alignment horizontal="right" vertical="center" shrinkToFit="1"/>
    </xf>
    <xf numFmtId="0" fontId="8" fillId="0" borderId="0" xfId="0" applyFont="1" applyFill="1"/>
    <xf numFmtId="177" fontId="8" fillId="0" borderId="28" xfId="0" applyNumberFormat="1" applyFont="1" applyFill="1" applyBorder="1" applyAlignment="1">
      <alignment horizontal="center" vertical="center" shrinkToFit="1"/>
    </xf>
    <xf numFmtId="177" fontId="8" fillId="0" borderId="2" xfId="0" quotePrefix="1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26" fillId="4" borderId="2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/>
    </xf>
    <xf numFmtId="0" fontId="8" fillId="4" borderId="27" xfId="0" quotePrefix="1" applyNumberFormat="1" applyFont="1" applyFill="1" applyBorder="1" applyAlignment="1">
      <alignment horizontal="center" vertical="center" shrinkToFit="1"/>
    </xf>
    <xf numFmtId="14" fontId="23" fillId="0" borderId="18" xfId="0" applyNumberFormat="1" applyFont="1" applyBorder="1" applyAlignment="1">
      <alignment horizontal="center" vertical="center" shrinkToFit="1"/>
    </xf>
    <xf numFmtId="10" fontId="23" fillId="0" borderId="7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3" fontId="21" fillId="0" borderId="0" xfId="0" applyNumberFormat="1" applyFont="1" applyAlignment="1">
      <alignment vertical="center"/>
    </xf>
    <xf numFmtId="0" fontId="18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9" fillId="4" borderId="2" xfId="0" quotePrefix="1" applyNumberFormat="1" applyFont="1" applyFill="1" applyBorder="1" applyAlignment="1">
      <alignment horizontal="center" vertical="center"/>
    </xf>
    <xf numFmtId="0" fontId="9" fillId="0" borderId="2" xfId="1" quotePrefix="1" applyNumberFormat="1" applyFont="1" applyFill="1" applyBorder="1" applyAlignment="1" applyProtection="1">
      <alignment horizontal="center" vertical="center" shrinkToFi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19" fillId="0" borderId="12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14" fontId="19" fillId="0" borderId="7" xfId="0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3" fontId="19" fillId="0" borderId="21" xfId="0" applyNumberFormat="1" applyFont="1" applyBorder="1" applyAlignment="1">
      <alignment horizontal="center" vertical="center" shrinkToFit="1"/>
    </xf>
    <xf numFmtId="3" fontId="19" fillId="0" borderId="22" xfId="0" applyNumberFormat="1" applyFont="1" applyBorder="1" applyAlignment="1">
      <alignment horizontal="center" vertical="center" shrinkToFit="1"/>
    </xf>
    <xf numFmtId="181" fontId="19" fillId="0" borderId="8" xfId="0" applyNumberFormat="1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18" fillId="2" borderId="29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41" fontId="8" fillId="0" borderId="0" xfId="0" applyNumberFormat="1" applyFont="1" applyAlignment="1">
      <alignment vertical="center"/>
    </xf>
  </cellXfs>
  <cellStyles count="5764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52280;&#44256;)&#9733;&#44228;&#50557;&#45824;&#51109;(100&#47564;&#50896;&#51060;&#49345;)%20&#51221;&#47532;-5&#509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15년"/>
      <sheetName val="2016년"/>
      <sheetName val="2017년"/>
      <sheetName val="2018년"/>
      <sheetName val="2019년"/>
      <sheetName val="2020년"/>
      <sheetName val="5월 계약정보 공개 후 삭제"/>
      <sheetName val="5월 계약정보 공개 후 삭제-수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D3" t="str">
            <v>성남시 청년 아카데미 [청년 안테나 학교] 위탁 운영</v>
          </cell>
          <cell r="E3">
            <v>43924</v>
          </cell>
          <cell r="F3" t="str">
            <v>사장님들</v>
          </cell>
          <cell r="G3" t="str">
            <v>지방계약법 시행령 제25조 1항</v>
          </cell>
          <cell r="H3" t="str">
            <v>성남시청년지원센터</v>
          </cell>
          <cell r="I3" t="str">
            <v>2020.04.06.~2020.11.30.</v>
          </cell>
          <cell r="J3" t="str">
            <v>심은선</v>
          </cell>
          <cell r="K3">
            <v>37685300</v>
          </cell>
          <cell r="L3">
            <v>37520000</v>
          </cell>
          <cell r="M3">
            <v>0.93799999999999994</v>
          </cell>
          <cell r="N3" t="str">
            <v>서울시 강북구 한천로 1163, 2층(수유동)</v>
          </cell>
        </row>
        <row r="4">
          <cell r="D4" t="str">
            <v>지동 5층 공간 개선 공사</v>
          </cell>
          <cell r="E4">
            <v>43928</v>
          </cell>
          <cell r="F4" t="str">
            <v>하이건업주식회사</v>
          </cell>
          <cell r="G4" t="str">
            <v>지방계약법 시행령 제30조 1항</v>
          </cell>
          <cell r="H4" t="str">
            <v>성남시청소년재단</v>
          </cell>
          <cell r="I4" t="str">
            <v>2020.04.09.~2020.04.17.</v>
          </cell>
          <cell r="J4" t="str">
            <v>이종진</v>
          </cell>
          <cell r="K4">
            <v>10000000</v>
          </cell>
          <cell r="L4">
            <v>9500000</v>
          </cell>
          <cell r="M4">
            <v>0.95</v>
          </cell>
          <cell r="N4" t="str">
            <v>경기도 성남시 분당구 탄천상로 164, A동 624호</v>
          </cell>
        </row>
        <row r="5">
          <cell r="D5" t="str">
            <v>Working-Paper(2020-1호, 성남시 청소년정책을 위한 기초조사 보고) 제작</v>
          </cell>
          <cell r="E5">
            <v>43934</v>
          </cell>
          <cell r="F5" t="str">
            <v>플러스디자인하우스</v>
          </cell>
          <cell r="G5" t="str">
            <v>지방계약법 시행령 제25조 1항</v>
          </cell>
          <cell r="H5" t="str">
            <v>성남시청소년재단</v>
          </cell>
          <cell r="I5" t="str">
            <v>2020.04.13.~2020.04.21.</v>
          </cell>
          <cell r="J5" t="str">
            <v>최돈욱</v>
          </cell>
          <cell r="K5">
            <v>1468000</v>
          </cell>
          <cell r="L5">
            <v>1347000</v>
          </cell>
          <cell r="M5">
            <v>0.91757493188010897</v>
          </cell>
          <cell r="N5" t="str">
            <v>경기도 성남시 분당구 야탑로69번길 18 403(야탑동)</v>
          </cell>
        </row>
        <row r="6">
          <cell r="D6" t="str">
            <v>2020. 신규보직자 및 차세대리더 대상 리더십역량 진단·교육</v>
          </cell>
          <cell r="E6">
            <v>43935</v>
          </cell>
          <cell r="F6" t="str">
            <v>㈜비에스씨</v>
          </cell>
          <cell r="G6" t="str">
            <v>지방계약법 시행령 제25조 1항</v>
          </cell>
          <cell r="H6" t="str">
            <v>성남시청소년재단</v>
          </cell>
          <cell r="I6" t="str">
            <v>2020.04.15.~2020.04.27.</v>
          </cell>
          <cell r="J6" t="str">
            <v>권민철</v>
          </cell>
          <cell r="K6">
            <v>3575000</v>
          </cell>
          <cell r="L6">
            <v>3467750</v>
          </cell>
          <cell r="M6">
            <v>0.97</v>
          </cell>
          <cell r="N6" t="str">
            <v>서울시 서초구 마방로2길 9, 2층(양재동, 보광빌딩)</v>
          </cell>
        </row>
        <row r="7">
          <cell r="D7" t="str">
            <v>코로나 대응 홍보에 따른 현수막 제작</v>
          </cell>
          <cell r="E7">
            <v>43935</v>
          </cell>
          <cell r="F7" t="str">
            <v>조아트</v>
          </cell>
          <cell r="G7" t="str">
            <v>지방계약법 시행령 제25조 1항</v>
          </cell>
          <cell r="H7" t="str">
            <v>성남시청소년재단</v>
          </cell>
          <cell r="I7" t="str">
            <v>2020.04.14.~2020.04.16.</v>
          </cell>
          <cell r="J7" t="str">
            <v>정회일</v>
          </cell>
          <cell r="K7">
            <v>850000</v>
          </cell>
          <cell r="L7">
            <v>800000</v>
          </cell>
          <cell r="M7">
            <v>0.94117647058823528</v>
          </cell>
          <cell r="N7" t="str">
            <v>성남시 수정구 수정로251번길 7</v>
          </cell>
        </row>
        <row r="8">
          <cell r="D8" t="str">
            <v>이미지 콘텐츠 라이선스 계약</v>
          </cell>
          <cell r="E8">
            <v>43942</v>
          </cell>
          <cell r="F8" t="str">
            <v>㈜엔파인</v>
          </cell>
          <cell r="G8" t="str">
            <v>지방계약법 시행령 제25조 1항</v>
          </cell>
          <cell r="H8" t="str">
            <v>성남시청소년재단</v>
          </cell>
          <cell r="I8" t="str">
            <v>2020.04.23.~2021.04.23.</v>
          </cell>
          <cell r="J8" t="str">
            <v>이병진</v>
          </cell>
          <cell r="K8">
            <v>1500000</v>
          </cell>
          <cell r="L8">
            <v>1430000</v>
          </cell>
          <cell r="M8">
            <v>0.95333333333333337</v>
          </cell>
          <cell r="N8" t="str">
            <v>경기도 성남시 분당구 판교역로 240 에이-405(삼평동)</v>
          </cell>
        </row>
        <row r="9">
          <cell r="D9" t="str">
            <v>이미지 콘텐츠 라이선스 계약</v>
          </cell>
          <cell r="E9">
            <v>43945</v>
          </cell>
          <cell r="F9" t="str">
            <v>㈜리아모어소프트</v>
          </cell>
          <cell r="G9" t="str">
            <v>지방계약법 시행령 제25조 1항</v>
          </cell>
          <cell r="H9" t="str">
            <v>성남시청소년재단</v>
          </cell>
          <cell r="I9" t="str">
            <v>2020.04.24.~2021.04.23.</v>
          </cell>
          <cell r="J9" t="str">
            <v>심재홍</v>
          </cell>
          <cell r="K9">
            <v>1200000</v>
          </cell>
          <cell r="L9">
            <v>1120000</v>
          </cell>
          <cell r="M9">
            <v>0.93333333333333335</v>
          </cell>
          <cell r="N9" t="str">
            <v>서울시 영등포구 영신로 220 611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A4" sqref="A4"/>
    </sheetView>
  </sheetViews>
  <sheetFormatPr defaultRowHeight="24" customHeight="1" x14ac:dyDescent="0.25"/>
  <cols>
    <col min="1" max="1" width="8.6640625" style="67" customWidth="1"/>
    <col min="2" max="2" width="8.77734375" style="67" customWidth="1"/>
    <col min="3" max="3" width="29.21875" style="105" customWidth="1"/>
    <col min="4" max="4" width="10.88671875" style="67" customWidth="1"/>
    <col min="5" max="7" width="12.44140625" style="67" customWidth="1"/>
    <col min="8" max="8" width="12.44140625" style="68" customWidth="1"/>
    <col min="9" max="9" width="12.44140625" style="67" customWidth="1"/>
    <col min="10" max="10" width="8.88671875" style="42"/>
    <col min="11" max="11" width="11.6640625" style="43" customWidth="1"/>
    <col min="12" max="12" width="6.6640625" style="42" customWidth="1"/>
    <col min="13" max="16384" width="8.88671875" style="59"/>
  </cols>
  <sheetData>
    <row r="1" spans="1:12" ht="36" customHeight="1" x14ac:dyDescent="0.25">
      <c r="A1" s="94" t="s">
        <v>61</v>
      </c>
      <c r="B1" s="94"/>
      <c r="C1" s="112"/>
      <c r="D1" s="94"/>
      <c r="E1" s="94"/>
      <c r="F1" s="94"/>
      <c r="G1" s="94"/>
      <c r="H1" s="94"/>
      <c r="I1" s="94"/>
      <c r="J1" s="94"/>
      <c r="K1" s="94"/>
      <c r="L1" s="94"/>
    </row>
    <row r="2" spans="1:12" ht="24" customHeight="1" x14ac:dyDescent="0.25">
      <c r="A2" s="127" t="s">
        <v>248</v>
      </c>
      <c r="B2" s="128"/>
      <c r="C2" s="101"/>
      <c r="D2" s="60"/>
      <c r="E2" s="60"/>
      <c r="F2" s="60"/>
      <c r="G2" s="60"/>
      <c r="H2" s="60"/>
      <c r="I2" s="60"/>
      <c r="J2" s="60"/>
      <c r="K2" s="60"/>
      <c r="L2" s="75" t="s">
        <v>96</v>
      </c>
    </row>
    <row r="3" spans="1:12" ht="34.5" customHeight="1" x14ac:dyDescent="0.25">
      <c r="A3" s="46" t="s">
        <v>62</v>
      </c>
      <c r="B3" s="46" t="s">
        <v>45</v>
      </c>
      <c r="C3" s="110" t="s">
        <v>63</v>
      </c>
      <c r="D3" s="46" t="s">
        <v>64</v>
      </c>
      <c r="E3" s="46" t="s">
        <v>65</v>
      </c>
      <c r="F3" s="46" t="s">
        <v>66</v>
      </c>
      <c r="G3" s="46" t="s">
        <v>67</v>
      </c>
      <c r="H3" s="46" t="s">
        <v>68</v>
      </c>
      <c r="I3" s="47" t="s">
        <v>46</v>
      </c>
      <c r="J3" s="47" t="s">
        <v>69</v>
      </c>
      <c r="K3" s="47" t="s">
        <v>70</v>
      </c>
      <c r="L3" s="120" t="s">
        <v>1</v>
      </c>
    </row>
    <row r="4" spans="1:12" s="50" customFormat="1" ht="24" customHeight="1" x14ac:dyDescent="0.25">
      <c r="A4" s="45">
        <v>2020</v>
      </c>
      <c r="B4" s="45" t="s">
        <v>213</v>
      </c>
      <c r="C4" s="102" t="s">
        <v>218</v>
      </c>
      <c r="D4" s="45" t="s">
        <v>116</v>
      </c>
      <c r="E4" s="16" t="s">
        <v>221</v>
      </c>
      <c r="F4" s="48">
        <v>260</v>
      </c>
      <c r="G4" s="45" t="s">
        <v>216</v>
      </c>
      <c r="H4" s="49">
        <v>1500000</v>
      </c>
      <c r="I4" s="45" t="s">
        <v>239</v>
      </c>
      <c r="J4" s="45" t="s">
        <v>214</v>
      </c>
      <c r="K4" s="45" t="s">
        <v>217</v>
      </c>
      <c r="L4" s="45"/>
    </row>
    <row r="5" spans="1:12" s="50" customFormat="1" ht="24" customHeight="1" x14ac:dyDescent="0.25">
      <c r="A5" s="45">
        <v>2020</v>
      </c>
      <c r="B5" s="45" t="s">
        <v>213</v>
      </c>
      <c r="C5" s="102" t="s">
        <v>222</v>
      </c>
      <c r="D5" s="45" t="s">
        <v>227</v>
      </c>
      <c r="E5" s="16" t="s">
        <v>221</v>
      </c>
      <c r="F5" s="48">
        <v>160</v>
      </c>
      <c r="G5" s="45" t="s">
        <v>215</v>
      </c>
      <c r="H5" s="49">
        <v>1800000</v>
      </c>
      <c r="I5" s="45" t="s">
        <v>239</v>
      </c>
      <c r="J5" s="45" t="s">
        <v>219</v>
      </c>
      <c r="K5" s="45" t="s">
        <v>220</v>
      </c>
      <c r="L5" s="45"/>
    </row>
    <row r="6" spans="1:12" s="50" customFormat="1" ht="24" customHeight="1" x14ac:dyDescent="0.25">
      <c r="A6" s="45"/>
      <c r="B6" s="45"/>
      <c r="C6" s="102"/>
      <c r="D6" s="48"/>
      <c r="E6" s="16"/>
      <c r="F6" s="48"/>
      <c r="G6" s="45"/>
      <c r="H6" s="49"/>
      <c r="I6" s="45"/>
      <c r="J6" s="45"/>
      <c r="K6" s="45"/>
      <c r="L6" s="45"/>
    </row>
    <row r="7" spans="1:12" s="50" customFormat="1" ht="24" customHeight="1" x14ac:dyDescent="0.25">
      <c r="A7" s="45"/>
      <c r="B7" s="45"/>
      <c r="C7" s="102"/>
      <c r="D7" s="48"/>
      <c r="E7" s="16"/>
      <c r="F7" s="48"/>
      <c r="G7" s="45"/>
      <c r="H7" s="51"/>
      <c r="I7" s="45"/>
      <c r="J7" s="45"/>
      <c r="K7" s="45"/>
      <c r="L7" s="45"/>
    </row>
    <row r="8" spans="1:12" s="50" customFormat="1" ht="24" customHeight="1" x14ac:dyDescent="0.25">
      <c r="A8" s="45"/>
      <c r="B8" s="45"/>
      <c r="C8" s="102"/>
      <c r="D8" s="45"/>
      <c r="E8" s="16"/>
      <c r="F8" s="48"/>
      <c r="G8" s="45"/>
      <c r="H8" s="49"/>
      <c r="I8" s="48"/>
      <c r="J8" s="45"/>
      <c r="K8" s="45"/>
      <c r="L8" s="45"/>
    </row>
    <row r="9" spans="1:12" s="50" customFormat="1" ht="24" customHeight="1" x14ac:dyDescent="0.25">
      <c r="A9" s="45"/>
      <c r="B9" s="45"/>
      <c r="C9" s="102"/>
      <c r="D9" s="45"/>
      <c r="E9" s="16"/>
      <c r="F9" s="48"/>
      <c r="G9" s="45"/>
      <c r="H9" s="49"/>
      <c r="I9" s="48"/>
      <c r="J9" s="45"/>
      <c r="K9" s="45"/>
      <c r="L9" s="45"/>
    </row>
    <row r="10" spans="1:12" s="50" customFormat="1" ht="24" customHeight="1" x14ac:dyDescent="0.25">
      <c r="A10" s="45"/>
      <c r="B10" s="174"/>
      <c r="C10" s="102"/>
      <c r="D10" s="45"/>
      <c r="E10" s="16"/>
      <c r="F10" s="52"/>
      <c r="G10" s="45"/>
      <c r="H10" s="49"/>
      <c r="I10" s="45"/>
      <c r="J10" s="45"/>
      <c r="K10" s="45"/>
      <c r="L10" s="45"/>
    </row>
    <row r="11" spans="1:12" s="50" customFormat="1" ht="24" customHeight="1" x14ac:dyDescent="0.25">
      <c r="A11" s="45"/>
      <c r="B11" s="174"/>
      <c r="C11" s="102"/>
      <c r="D11" s="45"/>
      <c r="E11" s="16"/>
      <c r="F11" s="48"/>
      <c r="G11" s="45"/>
      <c r="H11" s="53"/>
      <c r="I11" s="45"/>
      <c r="J11" s="45"/>
      <c r="K11" s="45"/>
      <c r="L11" s="45"/>
    </row>
    <row r="12" spans="1:12" s="50" customFormat="1" ht="24" customHeight="1" x14ac:dyDescent="0.25">
      <c r="A12" s="45"/>
      <c r="B12" s="174"/>
      <c r="C12" s="102"/>
      <c r="D12" s="45"/>
      <c r="E12" s="16"/>
      <c r="F12" s="48"/>
      <c r="G12" s="45"/>
      <c r="H12" s="53"/>
      <c r="I12" s="45"/>
      <c r="J12" s="45"/>
      <c r="K12" s="45"/>
      <c r="L12" s="45"/>
    </row>
    <row r="13" spans="1:12" s="50" customFormat="1" ht="24" customHeight="1" x14ac:dyDescent="0.25">
      <c r="A13" s="45"/>
      <c r="B13" s="174"/>
      <c r="C13" s="102"/>
      <c r="D13" s="54"/>
      <c r="E13" s="55"/>
      <c r="F13" s="54"/>
      <c r="G13" s="45"/>
      <c r="H13" s="61"/>
      <c r="I13" s="45"/>
      <c r="J13" s="45"/>
      <c r="K13" s="45"/>
      <c r="L13" s="45"/>
    </row>
    <row r="14" spans="1:12" ht="24" customHeight="1" x14ac:dyDescent="0.25">
      <c r="A14" s="56"/>
      <c r="B14" s="175"/>
      <c r="C14" s="171"/>
      <c r="D14" s="62"/>
      <c r="E14" s="56"/>
      <c r="F14" s="56"/>
      <c r="G14" s="56"/>
      <c r="H14" s="63"/>
      <c r="I14" s="56"/>
      <c r="J14" s="56"/>
      <c r="K14" s="56"/>
      <c r="L14" s="56"/>
    </row>
    <row r="15" spans="1:12" ht="24" customHeight="1" x14ac:dyDescent="0.25">
      <c r="A15" s="13"/>
      <c r="B15" s="13"/>
      <c r="C15" s="103"/>
      <c r="D15" s="13"/>
      <c r="E15" s="13"/>
      <c r="F15" s="13"/>
      <c r="G15" s="13"/>
      <c r="H15" s="64"/>
      <c r="I15" s="13"/>
      <c r="J15" s="13"/>
      <c r="K15" s="13"/>
      <c r="L15" s="13"/>
    </row>
    <row r="16" spans="1:12" ht="24" customHeight="1" x14ac:dyDescent="0.25">
      <c r="A16" s="65"/>
      <c r="B16" s="65"/>
      <c r="C16" s="104"/>
      <c r="D16" s="54"/>
      <c r="E16" s="55"/>
      <c r="F16" s="54"/>
      <c r="G16" s="65"/>
      <c r="H16" s="66"/>
      <c r="I16" s="65"/>
      <c r="J16" s="57"/>
      <c r="K16" s="58"/>
      <c r="L16" s="58"/>
    </row>
    <row r="17" spans="1:12" ht="24" customHeight="1" x14ac:dyDescent="0.25">
      <c r="A17" s="65"/>
      <c r="B17" s="65"/>
      <c r="C17" s="104"/>
      <c r="D17" s="65"/>
      <c r="E17" s="65"/>
      <c r="F17" s="65"/>
      <c r="G17" s="65"/>
      <c r="H17" s="66"/>
      <c r="I17" s="65"/>
      <c r="J17" s="57"/>
      <c r="K17" s="58"/>
      <c r="L17" s="58"/>
    </row>
    <row r="18" spans="1:12" ht="24" customHeight="1" x14ac:dyDescent="0.25">
      <c r="A18" s="65"/>
      <c r="B18" s="65"/>
      <c r="C18" s="104"/>
      <c r="D18" s="65"/>
      <c r="E18" s="65"/>
      <c r="F18" s="65"/>
      <c r="G18" s="65"/>
      <c r="H18" s="66"/>
      <c r="I18" s="65"/>
      <c r="J18" s="57"/>
      <c r="K18" s="58"/>
      <c r="L18" s="58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71" customWidth="1"/>
    <col min="2" max="2" width="42.21875" style="71" customWidth="1"/>
    <col min="3" max="3" width="11.109375" style="71" customWidth="1"/>
    <col min="4" max="4" width="14" style="71" customWidth="1"/>
    <col min="5" max="5" width="9.44140625" style="71" customWidth="1"/>
    <col min="6" max="6" width="14" style="71" customWidth="1"/>
    <col min="7" max="7" width="9.5546875" style="71" customWidth="1"/>
    <col min="8" max="8" width="14" style="71" customWidth="1"/>
    <col min="9" max="9" width="27.21875" style="71" customWidth="1"/>
    <col min="10" max="16384" width="8.88671875" style="67"/>
  </cols>
  <sheetData>
    <row r="1" spans="1:9" s="89" customFormat="1" ht="36" customHeight="1" x14ac:dyDescent="0.55000000000000004">
      <c r="A1" s="209" t="s">
        <v>83</v>
      </c>
      <c r="B1" s="209"/>
      <c r="C1" s="209"/>
      <c r="D1" s="209"/>
      <c r="E1" s="209"/>
      <c r="F1" s="209"/>
      <c r="G1" s="209"/>
      <c r="H1" s="209"/>
      <c r="I1" s="209"/>
    </row>
    <row r="2" spans="1:9" ht="24" customHeight="1" x14ac:dyDescent="0.25">
      <c r="A2" s="210" t="s">
        <v>247</v>
      </c>
      <c r="B2" s="210"/>
      <c r="C2" s="74"/>
      <c r="D2" s="74"/>
      <c r="E2" s="74"/>
      <c r="F2" s="74"/>
      <c r="G2" s="74"/>
      <c r="H2" s="74"/>
      <c r="I2" s="75" t="s">
        <v>95</v>
      </c>
    </row>
    <row r="3" spans="1:9" ht="24" customHeight="1" x14ac:dyDescent="0.25">
      <c r="A3" s="215" t="s">
        <v>3</v>
      </c>
      <c r="B3" s="213" t="s">
        <v>4</v>
      </c>
      <c r="C3" s="213" t="s">
        <v>71</v>
      </c>
      <c r="D3" s="213" t="s">
        <v>85</v>
      </c>
      <c r="E3" s="211" t="s">
        <v>86</v>
      </c>
      <c r="F3" s="212"/>
      <c r="G3" s="211" t="s">
        <v>87</v>
      </c>
      <c r="H3" s="212"/>
      <c r="I3" s="213" t="s">
        <v>84</v>
      </c>
    </row>
    <row r="4" spans="1:9" ht="24" customHeight="1" x14ac:dyDescent="0.25">
      <c r="A4" s="216"/>
      <c r="B4" s="214"/>
      <c r="C4" s="214"/>
      <c r="D4" s="214"/>
      <c r="E4" s="150" t="s">
        <v>91</v>
      </c>
      <c r="F4" s="150" t="s">
        <v>92</v>
      </c>
      <c r="G4" s="150" t="s">
        <v>91</v>
      </c>
      <c r="H4" s="150" t="s">
        <v>92</v>
      </c>
      <c r="I4" s="214"/>
    </row>
    <row r="5" spans="1:9" ht="24" customHeight="1" x14ac:dyDescent="0.25">
      <c r="A5" s="21"/>
      <c r="B5" s="151" t="s">
        <v>104</v>
      </c>
      <c r="C5" s="151"/>
      <c r="D5" s="152"/>
      <c r="E5" s="151"/>
      <c r="F5" s="152"/>
      <c r="G5" s="151"/>
      <c r="H5" s="152"/>
      <c r="I5" s="10"/>
    </row>
    <row r="6" spans="1:9" ht="24" customHeight="1" x14ac:dyDescent="0.25">
      <c r="A6" s="21"/>
      <c r="B6" s="11"/>
      <c r="C6" s="151"/>
      <c r="D6" s="151"/>
      <c r="E6" s="151"/>
      <c r="F6" s="153"/>
      <c r="G6" s="153"/>
      <c r="H6" s="153"/>
      <c r="I6" s="154"/>
    </row>
    <row r="7" spans="1:9" ht="24" customHeight="1" x14ac:dyDescent="0.25">
      <c r="A7" s="21"/>
      <c r="B7" s="11"/>
      <c r="C7" s="153"/>
      <c r="D7" s="153"/>
      <c r="E7" s="153"/>
      <c r="F7" s="153"/>
      <c r="G7" s="153"/>
      <c r="H7" s="153"/>
      <c r="I7" s="154"/>
    </row>
    <row r="8" spans="1:9" ht="24" customHeight="1" x14ac:dyDescent="0.25">
      <c r="A8" s="21"/>
      <c r="B8" s="11"/>
      <c r="C8" s="153"/>
      <c r="D8" s="153"/>
      <c r="E8" s="153"/>
      <c r="F8" s="153"/>
      <c r="G8" s="153"/>
      <c r="H8" s="153"/>
      <c r="I8" s="154"/>
    </row>
    <row r="9" spans="1:9" ht="24" customHeight="1" x14ac:dyDescent="0.25">
      <c r="A9" s="21"/>
      <c r="B9" s="11"/>
      <c r="C9" s="153"/>
      <c r="D9" s="153"/>
      <c r="E9" s="153"/>
      <c r="F9" s="153"/>
      <c r="G9" s="153"/>
      <c r="H9" s="153"/>
      <c r="I9" s="154"/>
    </row>
    <row r="10" spans="1:9" ht="24" customHeight="1" x14ac:dyDescent="0.25">
      <c r="A10" s="21"/>
      <c r="B10" s="11"/>
      <c r="C10" s="153"/>
      <c r="D10" s="153"/>
      <c r="E10" s="153"/>
      <c r="F10" s="153"/>
      <c r="G10" s="153"/>
      <c r="H10" s="153"/>
      <c r="I10" s="154"/>
    </row>
    <row r="11" spans="1:9" ht="24" customHeight="1" x14ac:dyDescent="0.25">
      <c r="A11" s="21"/>
      <c r="B11" s="11"/>
      <c r="C11" s="153"/>
      <c r="D11" s="153"/>
      <c r="E11" s="153"/>
      <c r="F11" s="153"/>
      <c r="G11" s="153"/>
      <c r="H11" s="153"/>
      <c r="I11" s="154"/>
    </row>
    <row r="12" spans="1:9" ht="24" customHeight="1" x14ac:dyDescent="0.25">
      <c r="A12" s="21"/>
      <c r="B12" s="11"/>
      <c r="C12" s="153"/>
      <c r="D12" s="153"/>
      <c r="E12" s="153"/>
      <c r="F12" s="153"/>
      <c r="G12" s="153"/>
      <c r="H12" s="153"/>
      <c r="I12" s="154"/>
    </row>
    <row r="13" spans="1:9" ht="24" customHeight="1" x14ac:dyDescent="0.25">
      <c r="A13" s="21"/>
      <c r="B13" s="6"/>
      <c r="C13" s="153"/>
      <c r="D13" s="153"/>
      <c r="E13" s="153"/>
      <c r="F13" s="153"/>
      <c r="G13" s="153"/>
      <c r="H13" s="153"/>
      <c r="I13" s="154"/>
    </row>
    <row r="14" spans="1:9" ht="24" customHeight="1" x14ac:dyDescent="0.25">
      <c r="A14" s="21"/>
      <c r="B14" s="6"/>
      <c r="C14" s="153"/>
      <c r="D14" s="153"/>
      <c r="E14" s="153"/>
      <c r="F14" s="153"/>
      <c r="G14" s="153"/>
      <c r="H14" s="153"/>
      <c r="I14" s="154"/>
    </row>
    <row r="15" spans="1:9" ht="24" customHeight="1" x14ac:dyDescent="0.25">
      <c r="A15" s="21"/>
      <c r="B15" s="6"/>
      <c r="C15" s="153"/>
      <c r="D15" s="153"/>
      <c r="E15" s="153"/>
      <c r="F15" s="153"/>
      <c r="G15" s="153"/>
      <c r="H15" s="153"/>
      <c r="I15" s="154"/>
    </row>
    <row r="16" spans="1:9" ht="24" customHeight="1" x14ac:dyDescent="0.25">
      <c r="A16" s="21"/>
      <c r="B16" s="6"/>
      <c r="C16" s="155"/>
      <c r="D16" s="155"/>
      <c r="E16" s="155"/>
      <c r="F16" s="155"/>
      <c r="G16" s="155"/>
      <c r="H16" s="155"/>
      <c r="I16" s="154"/>
    </row>
    <row r="17" spans="3:9" ht="24" customHeight="1" x14ac:dyDescent="0.25">
      <c r="C17" s="149"/>
      <c r="D17" s="149"/>
      <c r="E17" s="149"/>
      <c r="F17" s="149"/>
      <c r="G17" s="149"/>
      <c r="H17" s="149"/>
      <c r="I17" s="14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2" customWidth="1"/>
    <col min="2" max="2" width="8.77734375" style="42" customWidth="1"/>
    <col min="3" max="3" width="44.21875" style="105" customWidth="1"/>
    <col min="4" max="4" width="10.88671875" style="42" customWidth="1"/>
    <col min="5" max="5" width="12.44140625" style="42" customWidth="1"/>
    <col min="6" max="6" width="13.44140625" style="42" customWidth="1"/>
    <col min="7" max="7" width="11.21875" style="42" customWidth="1"/>
    <col min="8" max="9" width="12.44140625" style="42" customWidth="1"/>
    <col min="10" max="16384" width="8.88671875" style="88"/>
  </cols>
  <sheetData>
    <row r="1" spans="1:12" ht="36" customHeight="1" x14ac:dyDescent="0.15">
      <c r="A1" s="94" t="s">
        <v>77</v>
      </c>
      <c r="B1" s="94"/>
      <c r="C1" s="112"/>
      <c r="D1" s="94"/>
      <c r="E1" s="94"/>
      <c r="F1" s="94"/>
      <c r="G1" s="94"/>
      <c r="H1" s="94"/>
      <c r="I1" s="94"/>
      <c r="J1" s="93"/>
      <c r="K1" s="93"/>
      <c r="L1" s="93"/>
    </row>
    <row r="2" spans="1:12" s="59" customFormat="1" ht="24" customHeight="1" x14ac:dyDescent="0.25">
      <c r="A2" s="127" t="s">
        <v>248</v>
      </c>
      <c r="B2" s="128"/>
      <c r="C2" s="101"/>
      <c r="D2" s="60"/>
      <c r="E2" s="60"/>
      <c r="F2" s="60"/>
      <c r="G2" s="60"/>
      <c r="H2" s="60"/>
      <c r="I2" s="75" t="s">
        <v>96</v>
      </c>
      <c r="J2" s="60"/>
      <c r="K2" s="60"/>
      <c r="L2" s="60"/>
    </row>
    <row r="3" spans="1:12" ht="34.5" customHeight="1" x14ac:dyDescent="0.15">
      <c r="A3" s="32" t="s">
        <v>44</v>
      </c>
      <c r="B3" s="33" t="s">
        <v>45</v>
      </c>
      <c r="C3" s="111" t="s">
        <v>58</v>
      </c>
      <c r="D3" s="32" t="s">
        <v>0</v>
      </c>
      <c r="E3" s="44" t="s">
        <v>59</v>
      </c>
      <c r="F3" s="32" t="s">
        <v>46</v>
      </c>
      <c r="G3" s="32" t="s">
        <v>47</v>
      </c>
      <c r="H3" s="32" t="s">
        <v>48</v>
      </c>
      <c r="I3" s="121" t="s">
        <v>1</v>
      </c>
    </row>
    <row r="4" spans="1:12" ht="24" customHeight="1" x14ac:dyDescent="0.15">
      <c r="A4" s="45">
        <v>2020</v>
      </c>
      <c r="B4" s="45" t="s">
        <v>213</v>
      </c>
      <c r="C4" s="102" t="s">
        <v>235</v>
      </c>
      <c r="D4" s="48" t="s">
        <v>236</v>
      </c>
      <c r="E4" s="164">
        <v>66700000</v>
      </c>
      <c r="F4" s="122" t="s">
        <v>237</v>
      </c>
      <c r="G4" s="45" t="s">
        <v>233</v>
      </c>
      <c r="H4" s="45" t="s">
        <v>234</v>
      </c>
      <c r="I4" s="169"/>
    </row>
    <row r="5" spans="1:12" ht="24" customHeight="1" x14ac:dyDescent="0.15">
      <c r="A5" s="45">
        <v>2020</v>
      </c>
      <c r="B5" s="45" t="s">
        <v>213</v>
      </c>
      <c r="C5" s="102" t="s">
        <v>226</v>
      </c>
      <c r="D5" s="48" t="s">
        <v>225</v>
      </c>
      <c r="E5" s="164">
        <v>2000000</v>
      </c>
      <c r="F5" s="122" t="s">
        <v>238</v>
      </c>
      <c r="G5" s="45" t="s">
        <v>223</v>
      </c>
      <c r="H5" s="45" t="s">
        <v>224</v>
      </c>
      <c r="I5" s="169"/>
    </row>
    <row r="6" spans="1:12" ht="24" customHeight="1" x14ac:dyDescent="0.15">
      <c r="A6" s="45">
        <v>2020</v>
      </c>
      <c r="B6" s="45" t="s">
        <v>213</v>
      </c>
      <c r="C6" s="102" t="s">
        <v>230</v>
      </c>
      <c r="D6" s="48" t="s">
        <v>227</v>
      </c>
      <c r="E6" s="164">
        <v>55000000</v>
      </c>
      <c r="F6" s="122" t="s">
        <v>232</v>
      </c>
      <c r="G6" s="45" t="s">
        <v>228</v>
      </c>
      <c r="H6" s="45" t="s">
        <v>229</v>
      </c>
      <c r="I6" s="169"/>
    </row>
    <row r="7" spans="1:12" ht="24" customHeight="1" x14ac:dyDescent="0.15">
      <c r="A7" s="45">
        <v>2020</v>
      </c>
      <c r="B7" s="45" t="s">
        <v>213</v>
      </c>
      <c r="C7" s="102" t="s">
        <v>231</v>
      </c>
      <c r="D7" s="48" t="s">
        <v>227</v>
      </c>
      <c r="E7" s="164">
        <v>30000000</v>
      </c>
      <c r="F7" s="122" t="s">
        <v>232</v>
      </c>
      <c r="G7" s="45" t="s">
        <v>228</v>
      </c>
      <c r="H7" s="45" t="s">
        <v>229</v>
      </c>
      <c r="I7" s="169"/>
    </row>
    <row r="8" spans="1:12" ht="24" customHeight="1" x14ac:dyDescent="0.15">
      <c r="A8" s="45"/>
      <c r="B8" s="174"/>
      <c r="C8" s="171" t="s">
        <v>139</v>
      </c>
      <c r="D8" s="48"/>
      <c r="E8" s="164"/>
      <c r="F8" s="45"/>
      <c r="G8" s="45"/>
      <c r="H8" s="45"/>
      <c r="I8" s="169" t="s">
        <v>117</v>
      </c>
    </row>
    <row r="9" spans="1:12" ht="24" customHeight="1" x14ac:dyDescent="0.15">
      <c r="A9" s="45"/>
      <c r="B9" s="174"/>
      <c r="C9" s="162"/>
      <c r="D9" s="48"/>
      <c r="E9" s="164"/>
      <c r="F9" s="45"/>
      <c r="G9" s="45"/>
      <c r="H9" s="45"/>
      <c r="I9" s="169" t="s">
        <v>118</v>
      </c>
    </row>
    <row r="10" spans="1:12" ht="24" customHeight="1" x14ac:dyDescent="0.15">
      <c r="A10" s="45"/>
      <c r="B10" s="174"/>
      <c r="C10" s="162"/>
      <c r="D10" s="48"/>
      <c r="E10" s="164"/>
      <c r="F10" s="45"/>
      <c r="G10" s="45"/>
      <c r="H10" s="45"/>
      <c r="I10" s="169" t="s">
        <v>119</v>
      </c>
    </row>
    <row r="11" spans="1:12" ht="24" customHeight="1" x14ac:dyDescent="0.15">
      <c r="A11" s="45"/>
      <c r="B11" s="174"/>
      <c r="C11" s="162"/>
      <c r="D11" s="48"/>
      <c r="E11" s="163"/>
      <c r="F11" s="45"/>
      <c r="G11" s="45"/>
      <c r="H11" s="45"/>
      <c r="I11" s="169" t="s">
        <v>119</v>
      </c>
    </row>
    <row r="12" spans="1:12" ht="24" customHeight="1" x14ac:dyDescent="0.15">
      <c r="A12" s="45"/>
      <c r="B12" s="45"/>
      <c r="C12" s="162"/>
      <c r="D12" s="48"/>
      <c r="E12" s="164"/>
      <c r="F12" s="45"/>
      <c r="G12" s="45"/>
      <c r="H12" s="45"/>
      <c r="I12" s="169"/>
    </row>
    <row r="13" spans="1:12" s="168" customFormat="1" ht="24" customHeight="1" x14ac:dyDescent="0.15">
      <c r="A13" s="45"/>
      <c r="B13" s="45"/>
      <c r="C13" s="162"/>
      <c r="D13" s="48"/>
      <c r="E13" s="164"/>
      <c r="F13" s="45"/>
      <c r="G13" s="45"/>
      <c r="H13" s="45"/>
      <c r="I13" s="169"/>
    </row>
    <row r="14" spans="1:12" ht="24" customHeight="1" x14ac:dyDescent="0.15">
      <c r="A14" s="45"/>
      <c r="B14" s="45"/>
      <c r="C14" s="162"/>
      <c r="D14" s="48"/>
      <c r="E14" s="164"/>
      <c r="F14" s="45"/>
      <c r="G14" s="45"/>
      <c r="H14" s="45"/>
      <c r="I14" s="169"/>
    </row>
    <row r="15" spans="1:12" ht="24" customHeight="1" x14ac:dyDescent="0.15">
      <c r="A15" s="45"/>
      <c r="B15" s="45"/>
      <c r="C15" s="162"/>
      <c r="D15" s="48"/>
      <c r="E15" s="164"/>
      <c r="F15" s="45"/>
      <c r="G15" s="45"/>
      <c r="H15" s="45"/>
      <c r="I15" s="169"/>
    </row>
    <row r="16" spans="1:12" ht="24" customHeight="1" x14ac:dyDescent="0.15">
      <c r="A16" s="45"/>
      <c r="B16" s="45"/>
      <c r="C16" s="162"/>
      <c r="D16" s="48"/>
      <c r="E16" s="164"/>
      <c r="F16" s="45"/>
      <c r="G16" s="45"/>
      <c r="H16" s="45"/>
      <c r="I16" s="45"/>
    </row>
    <row r="17" spans="1:9" ht="24" customHeight="1" x14ac:dyDescent="0.15">
      <c r="A17" s="45"/>
      <c r="B17" s="45"/>
      <c r="C17" s="162"/>
      <c r="D17" s="48"/>
      <c r="E17" s="164"/>
      <c r="F17" s="45"/>
      <c r="G17" s="45"/>
      <c r="H17" s="45"/>
      <c r="I17" s="45"/>
    </row>
    <row r="18" spans="1:9" ht="24" customHeight="1" x14ac:dyDescent="0.15">
      <c r="A18" s="45"/>
      <c r="B18" s="45"/>
      <c r="C18" s="162"/>
      <c r="D18" s="48"/>
      <c r="E18" s="163"/>
      <c r="F18" s="48"/>
      <c r="G18" s="45"/>
      <c r="H18" s="45"/>
      <c r="I18" s="45"/>
    </row>
    <row r="19" spans="1:9" ht="24" customHeight="1" x14ac:dyDescent="0.15">
      <c r="A19" s="45"/>
      <c r="B19" s="45"/>
      <c r="C19" s="162"/>
      <c r="D19" s="48"/>
      <c r="E19" s="163"/>
      <c r="F19" s="48"/>
      <c r="G19" s="45"/>
      <c r="H19" s="45"/>
      <c r="I19" s="45"/>
    </row>
    <row r="20" spans="1:9" ht="24" customHeight="1" x14ac:dyDescent="0.15">
      <c r="C20" s="170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2" customWidth="1"/>
    <col min="2" max="2" width="8.77734375" style="42" customWidth="1"/>
    <col min="3" max="3" width="29.21875" style="105" customWidth="1"/>
    <col min="4" max="4" width="10.88671875" style="42" customWidth="1"/>
    <col min="5" max="8" width="12.44140625" style="42" customWidth="1"/>
    <col min="9" max="10" width="11.33203125" style="42" customWidth="1"/>
    <col min="11" max="11" width="11.6640625" style="43" customWidth="1"/>
    <col min="12" max="12" width="11.33203125" style="42" bestFit="1" customWidth="1"/>
    <col min="13" max="13" width="8.88671875" style="42"/>
    <col min="14" max="16384" width="8.88671875" style="88"/>
  </cols>
  <sheetData>
    <row r="1" spans="1:13" ht="36" customHeight="1" x14ac:dyDescent="0.15">
      <c r="A1" s="94" t="s">
        <v>80</v>
      </c>
      <c r="B1" s="94"/>
      <c r="C1" s="112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s="59" customFormat="1" ht="24" customHeight="1" x14ac:dyDescent="0.25">
      <c r="A2" s="127" t="s">
        <v>248</v>
      </c>
      <c r="B2" s="128"/>
      <c r="C2" s="101"/>
      <c r="D2" s="60"/>
      <c r="E2" s="60"/>
      <c r="F2" s="60"/>
      <c r="G2" s="60"/>
      <c r="H2" s="60"/>
      <c r="I2" s="60"/>
      <c r="J2" s="60"/>
      <c r="K2" s="60"/>
      <c r="L2" s="60"/>
      <c r="M2" s="75" t="s">
        <v>96</v>
      </c>
    </row>
    <row r="3" spans="1:13" ht="34.5" customHeight="1" x14ac:dyDescent="0.15">
      <c r="A3" s="32" t="s">
        <v>44</v>
      </c>
      <c r="B3" s="33" t="s">
        <v>45</v>
      </c>
      <c r="C3" s="111" t="s">
        <v>79</v>
      </c>
      <c r="D3" s="32" t="s">
        <v>78</v>
      </c>
      <c r="E3" s="32" t="s">
        <v>0</v>
      </c>
      <c r="F3" s="33" t="s">
        <v>100</v>
      </c>
      <c r="G3" s="33" t="s">
        <v>99</v>
      </c>
      <c r="H3" s="33" t="s">
        <v>98</v>
      </c>
      <c r="I3" s="33" t="s">
        <v>97</v>
      </c>
      <c r="J3" s="32" t="s">
        <v>46</v>
      </c>
      <c r="K3" s="32" t="s">
        <v>47</v>
      </c>
      <c r="L3" s="32" t="s">
        <v>48</v>
      </c>
      <c r="M3" s="121" t="s">
        <v>1</v>
      </c>
    </row>
    <row r="4" spans="1:13" ht="24" customHeight="1" x14ac:dyDescent="0.15">
      <c r="A4" s="34"/>
      <c r="B4" s="35"/>
      <c r="C4" s="181" t="s">
        <v>104</v>
      </c>
      <c r="D4" s="36"/>
      <c r="E4" s="37"/>
      <c r="F4" s="158"/>
      <c r="G4" s="38"/>
      <c r="H4" s="35"/>
      <c r="I4" s="159"/>
      <c r="J4" s="34"/>
      <c r="K4" s="34"/>
      <c r="L4" s="34"/>
      <c r="M4" s="122"/>
    </row>
    <row r="5" spans="1:13" ht="24" customHeight="1" x14ac:dyDescent="0.15">
      <c r="A5" s="34"/>
      <c r="B5" s="35"/>
      <c r="C5" s="108"/>
      <c r="D5" s="34"/>
      <c r="E5" s="34"/>
      <c r="F5" s="159"/>
      <c r="G5" s="35"/>
      <c r="H5" s="35"/>
      <c r="I5" s="159"/>
      <c r="J5" s="34"/>
      <c r="K5" s="34"/>
      <c r="L5" s="34"/>
      <c r="M5" s="122"/>
    </row>
    <row r="6" spans="1:13" ht="24" customHeight="1" x14ac:dyDescent="0.15">
      <c r="A6" s="34"/>
      <c r="B6" s="35"/>
      <c r="C6" s="108"/>
      <c r="D6" s="34"/>
      <c r="E6" s="34"/>
      <c r="F6" s="159"/>
      <c r="G6" s="35"/>
      <c r="H6" s="35"/>
      <c r="I6" s="159"/>
      <c r="J6" s="34"/>
      <c r="K6" s="34"/>
      <c r="L6" s="34"/>
      <c r="M6" s="122"/>
    </row>
    <row r="7" spans="1:13" ht="24" customHeight="1" x14ac:dyDescent="0.15">
      <c r="A7" s="39"/>
      <c r="B7" s="40"/>
      <c r="C7" s="109"/>
      <c r="D7" s="39"/>
      <c r="E7" s="41"/>
      <c r="F7" s="160"/>
      <c r="G7" s="38"/>
      <c r="H7" s="40"/>
      <c r="I7" s="161"/>
      <c r="J7" s="39"/>
      <c r="K7" s="39"/>
      <c r="L7" s="39"/>
      <c r="M7" s="12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80" customWidth="1"/>
    <col min="2" max="2" width="56.5546875" style="80" customWidth="1"/>
    <col min="3" max="3" width="9.5546875" style="80" customWidth="1"/>
    <col min="4" max="4" width="8.88671875" style="80" customWidth="1"/>
    <col min="5" max="5" width="9.21875" style="80" customWidth="1"/>
    <col min="6" max="8" width="9.6640625" style="80" customWidth="1"/>
    <col min="9" max="9" width="11.109375" style="80" customWidth="1"/>
    <col min="10" max="10" width="9.6640625" style="80" customWidth="1"/>
    <col min="11" max="11" width="8.44140625" style="80" customWidth="1"/>
    <col min="12" max="12" width="1.5546875" style="42" customWidth="1"/>
    <col min="13" max="13" width="8.88671875" style="42" hidden="1" customWidth="1"/>
    <col min="14" max="15" width="9.6640625" style="80" hidden="1" customWidth="1"/>
    <col min="16" max="16" width="8.88671875" style="42" hidden="1" customWidth="1"/>
    <col min="17" max="17" width="12.6640625" style="42" hidden="1" customWidth="1"/>
    <col min="18" max="18" width="8.88671875" style="42" customWidth="1"/>
    <col min="19" max="16384" width="8.88671875" style="42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92"/>
      <c r="N1" s="42"/>
      <c r="O1" s="42"/>
    </row>
    <row r="2" spans="1:18" ht="24" customHeight="1" x14ac:dyDescent="0.15">
      <c r="A2" s="127" t="s">
        <v>248</v>
      </c>
      <c r="B2" s="70"/>
      <c r="C2" s="70"/>
      <c r="D2" s="74"/>
      <c r="E2" s="74"/>
      <c r="F2" s="74"/>
      <c r="G2" s="74"/>
      <c r="H2" s="74"/>
      <c r="I2" s="74"/>
      <c r="J2" s="74"/>
      <c r="K2" s="75" t="s">
        <v>94</v>
      </c>
      <c r="N2" s="74"/>
      <c r="O2" s="74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 t="s">
        <v>205</v>
      </c>
      <c r="B4" s="30" t="s">
        <v>244</v>
      </c>
      <c r="C4" s="119" t="s">
        <v>201</v>
      </c>
      <c r="D4" s="7" t="s">
        <v>240</v>
      </c>
      <c r="E4" s="7" t="s">
        <v>241</v>
      </c>
      <c r="F4" s="7" t="s">
        <v>241</v>
      </c>
      <c r="G4" s="23">
        <v>66700000</v>
      </c>
      <c r="H4" s="23">
        <v>60636363</v>
      </c>
      <c r="I4" s="23" t="s">
        <v>242</v>
      </c>
      <c r="J4" s="23" t="s">
        <v>200</v>
      </c>
      <c r="K4" s="23"/>
      <c r="M4" s="85">
        <f t="shared" ref="M4:M9" si="0">H4/G4</f>
        <v>0.90909089955022493</v>
      </c>
      <c r="N4" s="23"/>
      <c r="O4" s="23"/>
    </row>
    <row r="5" spans="1:18" ht="24" customHeight="1" x14ac:dyDescent="0.15">
      <c r="A5" s="23"/>
      <c r="B5" s="182" t="s">
        <v>243</v>
      </c>
      <c r="C5" s="119"/>
      <c r="D5" s="7"/>
      <c r="E5" s="7"/>
      <c r="F5" s="7"/>
      <c r="G5" s="23"/>
      <c r="H5" s="23"/>
      <c r="I5" s="23"/>
      <c r="J5" s="23"/>
      <c r="K5" s="23"/>
      <c r="M5" s="85"/>
      <c r="N5" s="23"/>
      <c r="O5" s="23"/>
    </row>
    <row r="6" spans="1:18" ht="24" customHeight="1" x14ac:dyDescent="0.15">
      <c r="A6" s="23"/>
      <c r="B6" s="30"/>
      <c r="C6" s="119"/>
      <c r="D6" s="7"/>
      <c r="E6" s="7"/>
      <c r="F6" s="7"/>
      <c r="G6" s="23"/>
      <c r="H6" s="23"/>
      <c r="I6" s="31"/>
      <c r="J6" s="23"/>
      <c r="K6" s="23"/>
      <c r="M6" s="85" t="e">
        <f t="shared" si="0"/>
        <v>#DIV/0!</v>
      </c>
      <c r="N6" s="23">
        <v>4600</v>
      </c>
      <c r="O6" s="23">
        <v>4181</v>
      </c>
      <c r="P6" s="85">
        <f>O6/N6</f>
        <v>0.90891304347826085</v>
      </c>
      <c r="Q6" s="86"/>
      <c r="R6" s="86"/>
    </row>
    <row r="7" spans="1:18" ht="24" customHeight="1" x14ac:dyDescent="0.15">
      <c r="A7" s="23"/>
      <c r="B7" s="30"/>
      <c r="C7" s="119"/>
      <c r="D7" s="7"/>
      <c r="E7" s="7"/>
      <c r="F7" s="7"/>
      <c r="G7" s="23"/>
      <c r="H7" s="23"/>
      <c r="I7" s="31"/>
      <c r="J7" s="23"/>
      <c r="K7" s="23"/>
      <c r="M7" s="85" t="e">
        <f t="shared" si="0"/>
        <v>#DIV/0!</v>
      </c>
      <c r="N7" s="23">
        <v>4600</v>
      </c>
      <c r="O7" s="23">
        <v>4181</v>
      </c>
      <c r="P7" s="85">
        <f t="shared" ref="P7:P9" si="1">O7/N7</f>
        <v>0.90891304347826085</v>
      </c>
      <c r="Q7" s="86"/>
      <c r="R7" s="86"/>
    </row>
    <row r="8" spans="1:18" ht="24" customHeight="1" x14ac:dyDescent="0.15">
      <c r="A8" s="23"/>
      <c r="B8" s="30"/>
      <c r="C8" s="119"/>
      <c r="D8" s="7"/>
      <c r="E8" s="7"/>
      <c r="F8" s="7"/>
      <c r="G8" s="23"/>
      <c r="H8" s="23"/>
      <c r="I8" s="31"/>
      <c r="J8" s="23"/>
      <c r="K8" s="23"/>
      <c r="M8" s="85" t="e">
        <f t="shared" si="0"/>
        <v>#DIV/0!</v>
      </c>
      <c r="N8" s="23">
        <v>4600</v>
      </c>
      <c r="O8" s="23">
        <v>4181</v>
      </c>
      <c r="P8" s="85">
        <f t="shared" si="1"/>
        <v>0.90891304347826085</v>
      </c>
      <c r="Q8" s="86"/>
      <c r="R8" s="86"/>
    </row>
    <row r="9" spans="1:18" ht="24" customHeight="1" x14ac:dyDescent="0.15">
      <c r="A9" s="23"/>
      <c r="B9" s="30"/>
      <c r="C9" s="119"/>
      <c r="D9" s="7"/>
      <c r="E9" s="7"/>
      <c r="F9" s="7"/>
      <c r="G9" s="23"/>
      <c r="H9" s="23"/>
      <c r="I9" s="31"/>
      <c r="J9" s="23"/>
      <c r="K9" s="23"/>
      <c r="M9" s="85" t="e">
        <f t="shared" si="0"/>
        <v>#DIV/0!</v>
      </c>
      <c r="N9" s="23">
        <v>4600</v>
      </c>
      <c r="O9" s="23">
        <v>4181</v>
      </c>
      <c r="P9" s="85">
        <f t="shared" si="1"/>
        <v>0.90891304347826085</v>
      </c>
      <c r="Q9" s="86"/>
      <c r="R9" s="86"/>
    </row>
    <row r="10" spans="1:18" ht="24" customHeight="1" x14ac:dyDescent="0.15">
      <c r="A10" s="23"/>
      <c r="B10" s="30"/>
      <c r="C10" s="119"/>
      <c r="D10" s="7"/>
      <c r="E10" s="7"/>
      <c r="F10" s="7"/>
      <c r="G10" s="23"/>
      <c r="H10" s="23"/>
      <c r="I10" s="31"/>
      <c r="J10" s="23"/>
      <c r="K10" s="23"/>
      <c r="M10" s="85" t="e">
        <f t="shared" ref="M10:M12" si="2">H10/G10</f>
        <v>#DIV/0!</v>
      </c>
      <c r="N10" s="23">
        <v>4600</v>
      </c>
      <c r="O10" s="23">
        <v>4181</v>
      </c>
      <c r="P10" s="85">
        <f t="shared" ref="P10:P19" si="3">O10/N10</f>
        <v>0.90891304347826085</v>
      </c>
      <c r="Q10" s="86"/>
      <c r="R10" s="86"/>
    </row>
    <row r="11" spans="1:18" ht="24" customHeight="1" x14ac:dyDescent="0.15">
      <c r="A11" s="23"/>
      <c r="B11" s="30"/>
      <c r="C11" s="119"/>
      <c r="D11" s="7"/>
      <c r="E11" s="7"/>
      <c r="F11" s="7"/>
      <c r="G11" s="23"/>
      <c r="H11" s="23"/>
      <c r="I11" s="31"/>
      <c r="J11" s="23"/>
      <c r="K11" s="23"/>
      <c r="M11" s="85" t="e">
        <f t="shared" si="2"/>
        <v>#DIV/0!</v>
      </c>
      <c r="N11" s="23">
        <v>4600</v>
      </c>
      <c r="O11" s="23">
        <v>4181</v>
      </c>
      <c r="P11" s="85">
        <f t="shared" si="3"/>
        <v>0.90891304347826085</v>
      </c>
      <c r="Q11" s="86"/>
      <c r="R11" s="86"/>
    </row>
    <row r="12" spans="1:18" ht="24" customHeight="1" x14ac:dyDescent="0.15">
      <c r="A12" s="23"/>
      <c r="B12" s="30"/>
      <c r="C12" s="119"/>
      <c r="D12" s="7"/>
      <c r="E12" s="7"/>
      <c r="F12" s="7"/>
      <c r="G12" s="23"/>
      <c r="H12" s="23"/>
      <c r="I12" s="31"/>
      <c r="J12" s="23"/>
      <c r="K12" s="23"/>
      <c r="M12" s="85" t="e">
        <f t="shared" si="2"/>
        <v>#DIV/0!</v>
      </c>
      <c r="N12" s="23">
        <v>4600</v>
      </c>
      <c r="O12" s="23">
        <v>4181</v>
      </c>
      <c r="P12" s="85">
        <f t="shared" si="3"/>
        <v>0.90891304347826085</v>
      </c>
      <c r="Q12" s="86"/>
      <c r="R12" s="86"/>
    </row>
    <row r="13" spans="1:18" ht="24" customHeight="1" x14ac:dyDescent="0.15">
      <c r="A13" s="23"/>
      <c r="B13" s="30"/>
      <c r="C13" s="119"/>
      <c r="D13" s="7"/>
      <c r="E13" s="7"/>
      <c r="F13" s="7"/>
      <c r="G13" s="23"/>
      <c r="H13" s="23"/>
      <c r="I13" s="23"/>
      <c r="J13" s="23"/>
      <c r="K13" s="23"/>
      <c r="M13" s="85" t="e">
        <f>H13/G13</f>
        <v>#DIV/0!</v>
      </c>
      <c r="N13" s="23"/>
      <c r="O13" s="23"/>
      <c r="R13" s="86"/>
    </row>
    <row r="14" spans="1:18" ht="24" customHeight="1" x14ac:dyDescent="0.15">
      <c r="A14" s="23"/>
      <c r="B14" s="30"/>
      <c r="C14" s="119"/>
      <c r="D14" s="7"/>
      <c r="E14" s="7"/>
      <c r="F14" s="7"/>
      <c r="G14" s="23"/>
      <c r="H14" s="23"/>
      <c r="I14" s="23"/>
      <c r="J14" s="23"/>
      <c r="K14" s="23"/>
      <c r="M14" s="85" t="e">
        <f>H14/G14</f>
        <v>#DIV/0!</v>
      </c>
      <c r="N14" s="23"/>
      <c r="O14" s="23"/>
      <c r="R14" s="86"/>
    </row>
    <row r="15" spans="1:18" ht="24" customHeight="1" x14ac:dyDescent="0.15">
      <c r="A15" s="23"/>
      <c r="B15" s="30"/>
      <c r="C15" s="119"/>
      <c r="D15" s="7"/>
      <c r="E15" s="7"/>
      <c r="F15" s="7"/>
      <c r="G15" s="23"/>
      <c r="H15" s="23"/>
      <c r="I15" s="31"/>
      <c r="J15" s="23"/>
      <c r="K15" s="23"/>
      <c r="M15" s="85" t="e">
        <f t="shared" ref="M15:M19" si="4">H15/G15</f>
        <v>#DIV/0!</v>
      </c>
      <c r="N15" s="23">
        <v>4600</v>
      </c>
      <c r="O15" s="23">
        <v>4181</v>
      </c>
      <c r="P15" s="85">
        <f t="shared" si="3"/>
        <v>0.90891304347826085</v>
      </c>
      <c r="Q15" s="86"/>
      <c r="R15" s="86"/>
    </row>
    <row r="16" spans="1:18" ht="24" customHeight="1" x14ac:dyDescent="0.15">
      <c r="A16" s="23"/>
      <c r="B16" s="30"/>
      <c r="C16" s="119"/>
      <c r="D16" s="7"/>
      <c r="E16" s="7"/>
      <c r="F16" s="7"/>
      <c r="G16" s="23"/>
      <c r="H16" s="23"/>
      <c r="I16" s="31"/>
      <c r="J16" s="23"/>
      <c r="K16" s="23"/>
      <c r="M16" s="85" t="e">
        <f t="shared" si="4"/>
        <v>#DIV/0!</v>
      </c>
      <c r="N16" s="23">
        <v>4600</v>
      </c>
      <c r="O16" s="23">
        <v>4181</v>
      </c>
      <c r="P16" s="85">
        <f t="shared" si="3"/>
        <v>0.90891304347826085</v>
      </c>
      <c r="Q16" s="86"/>
      <c r="R16" s="86"/>
    </row>
    <row r="17" spans="1:18" ht="24" customHeight="1" x14ac:dyDescent="0.15">
      <c r="A17" s="23"/>
      <c r="B17" s="30"/>
      <c r="C17" s="119"/>
      <c r="D17" s="7"/>
      <c r="E17" s="7"/>
      <c r="F17" s="7"/>
      <c r="G17" s="23"/>
      <c r="H17" s="23"/>
      <c r="I17" s="31"/>
      <c r="J17" s="23"/>
      <c r="K17" s="23"/>
      <c r="M17" s="85" t="e">
        <f t="shared" si="4"/>
        <v>#DIV/0!</v>
      </c>
      <c r="N17" s="23">
        <v>4600</v>
      </c>
      <c r="O17" s="23">
        <v>4181</v>
      </c>
      <c r="P17" s="85">
        <f t="shared" si="3"/>
        <v>0.90891304347826085</v>
      </c>
      <c r="Q17" s="86"/>
      <c r="R17" s="86"/>
    </row>
    <row r="18" spans="1:18" ht="24" customHeight="1" x14ac:dyDescent="0.15">
      <c r="A18" s="23"/>
      <c r="B18" s="30"/>
      <c r="C18" s="119"/>
      <c r="D18" s="7"/>
      <c r="E18" s="7"/>
      <c r="F18" s="7"/>
      <c r="G18" s="23"/>
      <c r="H18" s="23"/>
      <c r="I18" s="31"/>
      <c r="J18" s="23"/>
      <c r="K18" s="23"/>
      <c r="M18" s="85" t="e">
        <f t="shared" si="4"/>
        <v>#DIV/0!</v>
      </c>
      <c r="N18" s="23">
        <v>4600</v>
      </c>
      <c r="O18" s="23">
        <v>4181</v>
      </c>
      <c r="P18" s="85">
        <f t="shared" si="3"/>
        <v>0.90891304347826085</v>
      </c>
      <c r="Q18" s="86"/>
      <c r="R18" s="86"/>
    </row>
    <row r="19" spans="1:18" ht="24" customHeight="1" x14ac:dyDescent="0.15">
      <c r="A19" s="23"/>
      <c r="B19" s="30"/>
      <c r="C19" s="119"/>
      <c r="D19" s="7"/>
      <c r="E19" s="7"/>
      <c r="F19" s="7"/>
      <c r="G19" s="23"/>
      <c r="H19" s="23"/>
      <c r="I19" s="31"/>
      <c r="J19" s="23"/>
      <c r="K19" s="23"/>
      <c r="M19" s="85" t="e">
        <f t="shared" si="4"/>
        <v>#DIV/0!</v>
      </c>
      <c r="N19" s="23">
        <v>4600</v>
      </c>
      <c r="O19" s="23">
        <v>4181</v>
      </c>
      <c r="P19" s="85">
        <f t="shared" si="3"/>
        <v>0.90891304347826085</v>
      </c>
      <c r="Q19" s="86"/>
      <c r="R19" s="86"/>
    </row>
    <row r="20" spans="1:18" ht="24" customHeight="1" x14ac:dyDescent="0.15">
      <c r="A20" s="42"/>
      <c r="B20" s="42"/>
      <c r="C20" s="105"/>
      <c r="D20" s="42"/>
      <c r="E20" s="42"/>
      <c r="F20" s="42"/>
      <c r="G20" s="42"/>
      <c r="H20" s="42"/>
      <c r="I20" s="42"/>
      <c r="J20" s="42"/>
      <c r="K20" s="42"/>
      <c r="N20" s="42"/>
      <c r="O20" s="42"/>
    </row>
    <row r="21" spans="1:18" ht="24" customHeight="1" x14ac:dyDescent="0.1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N21" s="87"/>
      <c r="O21" s="87"/>
    </row>
    <row r="22" spans="1:18" ht="24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N22" s="87"/>
      <c r="O22" s="87"/>
    </row>
    <row r="23" spans="1:18" ht="24" customHeight="1" x14ac:dyDescent="0.1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N23" s="87"/>
      <c r="O23" s="8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80" customWidth="1"/>
    <col min="2" max="2" width="56.5546875" style="81" customWidth="1"/>
    <col min="3" max="3" width="9.5546875" style="80" customWidth="1"/>
    <col min="4" max="4" width="8.88671875" style="80" customWidth="1"/>
    <col min="5" max="5" width="9.21875" style="80" customWidth="1"/>
    <col min="6" max="6" width="10.5546875" style="82" customWidth="1"/>
    <col min="7" max="7" width="9.6640625" style="80" customWidth="1"/>
    <col min="8" max="8" width="12.6640625" style="83" customWidth="1"/>
    <col min="9" max="9" width="9.6640625" style="80" customWidth="1"/>
    <col min="10" max="10" width="10.5546875" style="78" customWidth="1"/>
    <col min="11" max="11" width="8.44140625" style="80" customWidth="1"/>
    <col min="12" max="16384" width="8.88671875" style="42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92"/>
    </row>
    <row r="2" spans="1:12" ht="24" customHeight="1" x14ac:dyDescent="0.15">
      <c r="A2" s="127" t="s">
        <v>248</v>
      </c>
      <c r="B2" s="126"/>
      <c r="C2" s="70"/>
      <c r="D2" s="74"/>
      <c r="E2" s="74"/>
      <c r="F2" s="76"/>
      <c r="G2" s="74"/>
      <c r="H2" s="77"/>
      <c r="I2" s="74"/>
      <c r="K2" s="76" t="s">
        <v>95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26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/>
      <c r="B4" s="119" t="s">
        <v>104</v>
      </c>
      <c r="C4" s="119"/>
      <c r="D4" s="7"/>
      <c r="E4" s="21"/>
      <c r="F4" s="27"/>
      <c r="G4" s="28"/>
      <c r="H4" s="25"/>
      <c r="I4" s="24"/>
      <c r="J4" s="26"/>
      <c r="K4" s="5"/>
      <c r="L4" s="79"/>
    </row>
    <row r="5" spans="1:12" ht="24" customHeight="1" x14ac:dyDescent="0.15">
      <c r="A5" s="23"/>
      <c r="B5" s="30"/>
      <c r="C5" s="119"/>
      <c r="D5" s="7"/>
      <c r="E5" s="21"/>
      <c r="F5" s="27"/>
      <c r="G5" s="28"/>
      <c r="H5" s="25"/>
      <c r="I5" s="24"/>
      <c r="J5" s="26"/>
      <c r="K5" s="5"/>
      <c r="L5" s="79"/>
    </row>
    <row r="6" spans="1:12" ht="24" customHeight="1" x14ac:dyDescent="0.15">
      <c r="A6" s="23"/>
      <c r="B6" s="30"/>
      <c r="C6" s="119"/>
      <c r="D6" s="7"/>
      <c r="E6" s="21"/>
      <c r="F6" s="27"/>
      <c r="G6" s="28"/>
      <c r="H6" s="25"/>
      <c r="I6" s="24"/>
      <c r="J6" s="26"/>
      <c r="K6" s="5"/>
      <c r="L6" s="79"/>
    </row>
    <row r="7" spans="1:12" ht="24" customHeight="1" x14ac:dyDescent="0.15">
      <c r="A7" s="23"/>
      <c r="B7" s="30"/>
      <c r="C7" s="119"/>
      <c r="D7" s="7"/>
      <c r="E7" s="21"/>
      <c r="F7" s="27"/>
      <c r="G7" s="28"/>
      <c r="H7" s="25"/>
      <c r="I7" s="28"/>
      <c r="J7" s="28"/>
      <c r="K7" s="5"/>
      <c r="L7" s="79"/>
    </row>
    <row r="8" spans="1:12" ht="24" customHeight="1" x14ac:dyDescent="0.15">
      <c r="A8" s="23"/>
      <c r="B8" s="30"/>
      <c r="C8" s="119"/>
      <c r="D8" s="7"/>
      <c r="E8" s="21"/>
      <c r="F8" s="27"/>
      <c r="G8" s="28"/>
      <c r="H8" s="25"/>
      <c r="I8" s="28"/>
      <c r="J8" s="28"/>
      <c r="K8" s="5"/>
      <c r="L8" s="79"/>
    </row>
    <row r="9" spans="1:12" ht="24" customHeight="1" x14ac:dyDescent="0.15">
      <c r="A9" s="21"/>
      <c r="B9" s="22"/>
      <c r="C9" s="119"/>
      <c r="D9" s="7"/>
      <c r="E9" s="21"/>
      <c r="F9" s="27"/>
      <c r="G9" s="21"/>
      <c r="H9" s="25"/>
      <c r="I9" s="24"/>
      <c r="J9" s="26"/>
      <c r="K9" s="5"/>
      <c r="L9" s="79"/>
    </row>
    <row r="10" spans="1:12" ht="24" customHeight="1" x14ac:dyDescent="0.15">
      <c r="A10" s="21"/>
      <c r="B10" s="22"/>
      <c r="C10" s="119"/>
      <c r="D10" s="7"/>
      <c r="E10" s="21"/>
      <c r="F10" s="27"/>
      <c r="G10" s="28"/>
      <c r="H10" s="25"/>
      <c r="I10" s="28"/>
      <c r="J10" s="28"/>
      <c r="K10" s="5"/>
      <c r="L10" s="79"/>
    </row>
    <row r="11" spans="1:12" ht="24" customHeight="1" x14ac:dyDescent="0.15">
      <c r="A11" s="21"/>
      <c r="B11" s="22"/>
      <c r="C11" s="119"/>
      <c r="D11" s="7"/>
      <c r="E11" s="21"/>
      <c r="F11" s="27"/>
      <c r="G11" s="21"/>
      <c r="H11" s="25"/>
      <c r="I11" s="24"/>
      <c r="J11" s="26"/>
      <c r="K11" s="5"/>
      <c r="L11" s="79"/>
    </row>
    <row r="12" spans="1:12" ht="24" customHeight="1" x14ac:dyDescent="0.15">
      <c r="A12" s="21"/>
      <c r="B12" s="22"/>
      <c r="C12" s="119"/>
      <c r="D12" s="7"/>
      <c r="E12" s="21"/>
      <c r="F12" s="27"/>
      <c r="G12" s="28"/>
      <c r="H12" s="25"/>
      <c r="I12" s="28"/>
      <c r="J12" s="28"/>
      <c r="K12" s="5"/>
      <c r="L12" s="79"/>
    </row>
    <row r="13" spans="1:12" ht="24" customHeight="1" x14ac:dyDescent="0.15">
      <c r="A13" s="21"/>
      <c r="B13" s="22"/>
      <c r="C13" s="119"/>
      <c r="D13" s="7"/>
      <c r="E13" s="21"/>
      <c r="F13" s="27"/>
      <c r="G13" s="21"/>
      <c r="H13" s="25"/>
      <c r="I13" s="24"/>
      <c r="J13" s="26"/>
      <c r="K13" s="5"/>
      <c r="L13" s="79"/>
    </row>
    <row r="14" spans="1:12" ht="24" customHeight="1" x14ac:dyDescent="0.15">
      <c r="A14" s="21"/>
      <c r="B14" s="22"/>
      <c r="C14" s="119"/>
      <c r="D14" s="7"/>
      <c r="E14" s="21"/>
      <c r="F14" s="27"/>
      <c r="G14" s="28"/>
      <c r="H14" s="25"/>
      <c r="I14" s="24"/>
      <c r="J14" s="26"/>
      <c r="K14" s="5"/>
      <c r="L14" s="79"/>
    </row>
    <row r="15" spans="1:12" ht="24" customHeight="1" x14ac:dyDescent="0.15">
      <c r="A15" s="21"/>
      <c r="B15" s="22"/>
      <c r="C15" s="119"/>
      <c r="D15" s="7"/>
      <c r="E15" s="21"/>
      <c r="F15" s="27"/>
      <c r="G15" s="28"/>
      <c r="H15" s="25"/>
      <c r="I15" s="28"/>
      <c r="J15" s="28"/>
      <c r="K15" s="5"/>
      <c r="L15" s="79"/>
    </row>
    <row r="16" spans="1:12" ht="24" customHeight="1" x14ac:dyDescent="0.15">
      <c r="A16" s="21"/>
      <c r="B16" s="22"/>
      <c r="C16" s="119"/>
      <c r="D16" s="7"/>
      <c r="E16" s="21"/>
      <c r="F16" s="27"/>
      <c r="G16" s="28"/>
      <c r="H16" s="25"/>
      <c r="I16" s="28"/>
      <c r="J16" s="28"/>
      <c r="K16" s="5"/>
      <c r="L16" s="79"/>
    </row>
    <row r="17" spans="1:12" ht="24" customHeight="1" x14ac:dyDescent="0.15">
      <c r="A17" s="21"/>
      <c r="B17" s="22"/>
      <c r="C17" s="119"/>
      <c r="D17" s="7"/>
      <c r="E17" s="21"/>
      <c r="F17" s="27"/>
      <c r="G17" s="28"/>
      <c r="H17" s="25"/>
      <c r="I17" s="28"/>
      <c r="J17" s="28"/>
      <c r="K17" s="5"/>
      <c r="L17" s="79"/>
    </row>
    <row r="18" spans="1:12" ht="24" customHeight="1" x14ac:dyDescent="0.15">
      <c r="A18" s="21"/>
      <c r="B18" s="22"/>
      <c r="C18" s="119"/>
      <c r="D18" s="7"/>
      <c r="E18" s="21"/>
      <c r="F18" s="27"/>
      <c r="G18" s="28"/>
      <c r="H18" s="25"/>
      <c r="I18" s="28"/>
      <c r="J18" s="28"/>
      <c r="K18" s="5"/>
      <c r="L18" s="79"/>
    </row>
    <row r="19" spans="1:12" ht="24" customHeight="1" x14ac:dyDescent="0.15">
      <c r="A19" s="21"/>
      <c r="B19" s="22"/>
      <c r="C19" s="119"/>
      <c r="D19" s="7"/>
      <c r="E19" s="21"/>
      <c r="F19" s="27"/>
      <c r="G19" s="28"/>
      <c r="H19" s="25"/>
      <c r="I19" s="28"/>
      <c r="J19" s="28"/>
      <c r="K19" s="5"/>
      <c r="L19" s="7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25"/>
  <cols>
    <col min="1" max="1" width="11.109375" style="71" customWidth="1"/>
    <col min="2" max="2" width="37.109375" style="71" customWidth="1"/>
    <col min="3" max="3" width="31.77734375" style="71" customWidth="1"/>
    <col min="4" max="4" width="9.33203125" style="80" customWidth="1"/>
    <col min="5" max="9" width="9.33203125" style="71" customWidth="1"/>
    <col min="10" max="10" width="9.6640625" style="71" customWidth="1"/>
    <col min="11" max="11" width="4.88671875" style="59" customWidth="1"/>
    <col min="12" max="12" width="8.88671875" style="59"/>
    <col min="13" max="16384" width="8.88671875" style="73"/>
  </cols>
  <sheetData>
    <row r="1" spans="1:13" ht="36" customHeight="1" x14ac:dyDescent="0.55000000000000004">
      <c r="A1" s="17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90"/>
      <c r="L1" s="90"/>
      <c r="M1" s="91"/>
    </row>
    <row r="2" spans="1:13" ht="24" customHeight="1" x14ac:dyDescent="0.25">
      <c r="A2" s="127" t="s">
        <v>248</v>
      </c>
      <c r="B2" s="70"/>
      <c r="C2" s="70"/>
      <c r="D2" s="70"/>
      <c r="E2" s="74"/>
      <c r="F2" s="74"/>
      <c r="G2" s="74"/>
      <c r="H2" s="74"/>
      <c r="I2" s="73"/>
      <c r="J2" s="75" t="s">
        <v>96</v>
      </c>
    </row>
    <row r="3" spans="1:13" ht="34.5" customHeight="1" x14ac:dyDescent="0.25">
      <c r="A3" s="1" t="s">
        <v>3</v>
      </c>
      <c r="B3" s="4" t="s">
        <v>4</v>
      </c>
      <c r="C3" s="4" t="s">
        <v>28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60</v>
      </c>
      <c r="I3" s="4" t="s">
        <v>27</v>
      </c>
      <c r="J3" s="2" t="s">
        <v>16</v>
      </c>
    </row>
    <row r="4" spans="1:13" s="165" customFormat="1" ht="24" customHeight="1" x14ac:dyDescent="0.25">
      <c r="A4" s="96" t="s">
        <v>206</v>
      </c>
      <c r="B4" s="6" t="s">
        <v>141</v>
      </c>
      <c r="C4" s="6" t="s">
        <v>121</v>
      </c>
      <c r="D4" s="115">
        <v>15600000</v>
      </c>
      <c r="E4" s="14" t="s">
        <v>129</v>
      </c>
      <c r="F4" s="15" t="s">
        <v>93</v>
      </c>
      <c r="G4" s="10" t="s">
        <v>122</v>
      </c>
      <c r="H4" s="10" t="s">
        <v>123</v>
      </c>
      <c r="I4" s="10" t="s">
        <v>246</v>
      </c>
      <c r="J4" s="99"/>
      <c r="K4" s="50"/>
      <c r="L4" s="50"/>
    </row>
    <row r="5" spans="1:13" s="165" customFormat="1" ht="24" customHeight="1" x14ac:dyDescent="0.25">
      <c r="A5" s="96" t="s">
        <v>208</v>
      </c>
      <c r="B5" s="11" t="s">
        <v>143</v>
      </c>
      <c r="C5" s="11" t="s">
        <v>171</v>
      </c>
      <c r="D5" s="114">
        <v>13920000</v>
      </c>
      <c r="E5" s="12" t="s">
        <v>124</v>
      </c>
      <c r="F5" s="10" t="s">
        <v>126</v>
      </c>
      <c r="G5" s="10" t="s">
        <v>127</v>
      </c>
      <c r="H5" s="10" t="s">
        <v>128</v>
      </c>
      <c r="I5" s="10" t="s">
        <v>246</v>
      </c>
      <c r="J5" s="10"/>
      <c r="K5" s="166"/>
      <c r="L5" s="50"/>
    </row>
    <row r="6" spans="1:13" s="165" customFormat="1" ht="24" customHeight="1" x14ac:dyDescent="0.25">
      <c r="A6" s="96" t="s">
        <v>208</v>
      </c>
      <c r="B6" s="11" t="s">
        <v>145</v>
      </c>
      <c r="C6" s="11" t="s">
        <v>173</v>
      </c>
      <c r="D6" s="114">
        <v>14964000</v>
      </c>
      <c r="E6" s="12" t="s">
        <v>130</v>
      </c>
      <c r="F6" s="10" t="s">
        <v>126</v>
      </c>
      <c r="G6" s="10" t="s">
        <v>127</v>
      </c>
      <c r="H6" s="10" t="s">
        <v>123</v>
      </c>
      <c r="I6" s="10" t="s">
        <v>245</v>
      </c>
      <c r="J6" s="13"/>
      <c r="K6" s="50"/>
      <c r="L6" s="50"/>
    </row>
    <row r="7" spans="1:13" s="165" customFormat="1" ht="24" customHeight="1" x14ac:dyDescent="0.25">
      <c r="A7" s="96" t="s">
        <v>206</v>
      </c>
      <c r="B7" s="11" t="s">
        <v>147</v>
      </c>
      <c r="C7" s="11" t="s">
        <v>175</v>
      </c>
      <c r="D7" s="114">
        <v>4860000</v>
      </c>
      <c r="E7" s="12" t="s">
        <v>131</v>
      </c>
      <c r="F7" s="10" t="s">
        <v>125</v>
      </c>
      <c r="G7" s="10" t="s">
        <v>127</v>
      </c>
      <c r="H7" s="10" t="s">
        <v>128</v>
      </c>
      <c r="I7" s="10" t="s">
        <v>245</v>
      </c>
      <c r="J7" s="10"/>
      <c r="K7" s="50"/>
      <c r="L7" s="50"/>
    </row>
    <row r="8" spans="1:13" s="165" customFormat="1" ht="24" customHeight="1" x14ac:dyDescent="0.25">
      <c r="A8" s="96" t="s">
        <v>206</v>
      </c>
      <c r="B8" s="6" t="s">
        <v>149</v>
      </c>
      <c r="C8" s="6" t="s">
        <v>177</v>
      </c>
      <c r="D8" s="113">
        <v>5280000</v>
      </c>
      <c r="E8" s="9" t="s">
        <v>132</v>
      </c>
      <c r="F8" s="10" t="s">
        <v>125</v>
      </c>
      <c r="G8" s="10" t="s">
        <v>127</v>
      </c>
      <c r="H8" s="10" t="s">
        <v>123</v>
      </c>
      <c r="I8" s="10" t="s">
        <v>245</v>
      </c>
      <c r="J8" s="10"/>
      <c r="K8" s="50"/>
      <c r="L8" s="50"/>
    </row>
    <row r="9" spans="1:13" s="165" customFormat="1" ht="24" customHeight="1" x14ac:dyDescent="0.25">
      <c r="A9" s="96" t="s">
        <v>206</v>
      </c>
      <c r="B9" s="6" t="s">
        <v>151</v>
      </c>
      <c r="C9" s="6" t="s">
        <v>179</v>
      </c>
      <c r="D9" s="113">
        <v>4999920</v>
      </c>
      <c r="E9" s="9" t="s">
        <v>133</v>
      </c>
      <c r="F9" s="10" t="s">
        <v>125</v>
      </c>
      <c r="G9" s="10" t="s">
        <v>127</v>
      </c>
      <c r="H9" s="10" t="s">
        <v>128</v>
      </c>
      <c r="I9" s="10" t="s">
        <v>245</v>
      </c>
      <c r="J9" s="99"/>
      <c r="K9" s="50"/>
      <c r="L9" s="50"/>
    </row>
    <row r="10" spans="1:13" s="165" customFormat="1" ht="24" customHeight="1" x14ac:dyDescent="0.25">
      <c r="A10" s="96" t="s">
        <v>206</v>
      </c>
      <c r="B10" s="6" t="s">
        <v>153</v>
      </c>
      <c r="C10" s="6" t="s">
        <v>181</v>
      </c>
      <c r="D10" s="115">
        <v>6895680</v>
      </c>
      <c r="E10" s="14" t="s">
        <v>133</v>
      </c>
      <c r="F10" s="10" t="s">
        <v>125</v>
      </c>
      <c r="G10" s="10" t="s">
        <v>127</v>
      </c>
      <c r="H10" s="10" t="s">
        <v>123</v>
      </c>
      <c r="I10" s="10" t="s">
        <v>245</v>
      </c>
      <c r="J10" s="99"/>
      <c r="K10" s="50"/>
      <c r="L10" s="50"/>
    </row>
    <row r="11" spans="1:13" s="165" customFormat="1" ht="24" customHeight="1" x14ac:dyDescent="0.25">
      <c r="A11" s="96" t="s">
        <v>206</v>
      </c>
      <c r="B11" s="6" t="s">
        <v>155</v>
      </c>
      <c r="C11" s="6" t="s">
        <v>182</v>
      </c>
      <c r="D11" s="115">
        <v>6953880</v>
      </c>
      <c r="E11" s="14" t="s">
        <v>134</v>
      </c>
      <c r="F11" s="10" t="s">
        <v>125</v>
      </c>
      <c r="G11" s="10" t="s">
        <v>127</v>
      </c>
      <c r="H11" s="10" t="s">
        <v>123</v>
      </c>
      <c r="I11" s="10" t="s">
        <v>245</v>
      </c>
      <c r="J11" s="99"/>
      <c r="K11" s="50"/>
      <c r="L11" s="50"/>
    </row>
    <row r="12" spans="1:13" s="165" customFormat="1" ht="24" customHeight="1" x14ac:dyDescent="0.25">
      <c r="A12" s="96" t="s">
        <v>206</v>
      </c>
      <c r="B12" s="6" t="s">
        <v>157</v>
      </c>
      <c r="C12" s="6" t="s">
        <v>183</v>
      </c>
      <c r="D12" s="115">
        <v>3000000</v>
      </c>
      <c r="E12" s="14" t="s">
        <v>134</v>
      </c>
      <c r="F12" s="10" t="s">
        <v>125</v>
      </c>
      <c r="G12" s="10" t="s">
        <v>127</v>
      </c>
      <c r="H12" s="10" t="s">
        <v>123</v>
      </c>
      <c r="I12" s="10" t="s">
        <v>245</v>
      </c>
      <c r="J12" s="99"/>
      <c r="K12" s="50"/>
      <c r="L12" s="50"/>
    </row>
    <row r="13" spans="1:13" s="165" customFormat="1" ht="24" customHeight="1" x14ac:dyDescent="0.25">
      <c r="A13" s="96" t="s">
        <v>206</v>
      </c>
      <c r="B13" s="6" t="s">
        <v>159</v>
      </c>
      <c r="C13" s="6" t="s">
        <v>185</v>
      </c>
      <c r="D13" s="115">
        <v>3600000</v>
      </c>
      <c r="E13" s="14" t="s">
        <v>133</v>
      </c>
      <c r="F13" s="10" t="s">
        <v>125</v>
      </c>
      <c r="G13" s="10" t="s">
        <v>127</v>
      </c>
      <c r="H13" s="10" t="s">
        <v>123</v>
      </c>
      <c r="I13" s="10" t="s">
        <v>245</v>
      </c>
      <c r="J13" s="99"/>
      <c r="K13" s="50"/>
      <c r="L13" s="50"/>
    </row>
    <row r="14" spans="1:13" s="165" customFormat="1" ht="24" customHeight="1" x14ac:dyDescent="0.25">
      <c r="A14" s="96" t="s">
        <v>206</v>
      </c>
      <c r="B14" s="6" t="s">
        <v>161</v>
      </c>
      <c r="C14" s="6" t="s">
        <v>187</v>
      </c>
      <c r="D14" s="115">
        <v>3540480</v>
      </c>
      <c r="E14" s="14" t="s">
        <v>133</v>
      </c>
      <c r="F14" s="10" t="s">
        <v>125</v>
      </c>
      <c r="G14" s="10" t="s">
        <v>127</v>
      </c>
      <c r="H14" s="10" t="s">
        <v>123</v>
      </c>
      <c r="I14" s="10" t="s">
        <v>245</v>
      </c>
      <c r="J14" s="99"/>
      <c r="K14" s="50"/>
      <c r="L14" s="50"/>
    </row>
    <row r="15" spans="1:13" s="165" customFormat="1" ht="24" customHeight="1" x14ac:dyDescent="0.25">
      <c r="A15" s="96" t="s">
        <v>206</v>
      </c>
      <c r="B15" s="6" t="s">
        <v>163</v>
      </c>
      <c r="C15" s="6" t="s">
        <v>189</v>
      </c>
      <c r="D15" s="115">
        <v>3600000</v>
      </c>
      <c r="E15" s="14" t="s">
        <v>135</v>
      </c>
      <c r="F15" s="10" t="s">
        <v>125</v>
      </c>
      <c r="G15" s="10" t="s">
        <v>101</v>
      </c>
      <c r="H15" s="10" t="s">
        <v>123</v>
      </c>
      <c r="I15" s="10" t="s">
        <v>245</v>
      </c>
      <c r="J15" s="99"/>
      <c r="K15" s="50"/>
      <c r="L15" s="50"/>
    </row>
    <row r="16" spans="1:13" s="165" customFormat="1" ht="24" customHeight="1" x14ac:dyDescent="0.25">
      <c r="A16" s="96" t="s">
        <v>206</v>
      </c>
      <c r="B16" s="6" t="s">
        <v>165</v>
      </c>
      <c r="C16" s="6" t="s">
        <v>191</v>
      </c>
      <c r="D16" s="115">
        <v>2320000</v>
      </c>
      <c r="E16" s="14" t="s">
        <v>136</v>
      </c>
      <c r="F16" s="10" t="s">
        <v>125</v>
      </c>
      <c r="G16" s="10" t="s">
        <v>138</v>
      </c>
      <c r="H16" s="10" t="s">
        <v>123</v>
      </c>
      <c r="I16" s="10" t="s">
        <v>245</v>
      </c>
      <c r="J16" s="99"/>
      <c r="K16" s="50"/>
      <c r="L16" s="50"/>
    </row>
    <row r="17" spans="1:12" s="165" customFormat="1" ht="24" customHeight="1" x14ac:dyDescent="0.25">
      <c r="A17" s="96" t="s">
        <v>206</v>
      </c>
      <c r="B17" s="6" t="s">
        <v>167</v>
      </c>
      <c r="C17" s="6" t="s">
        <v>193</v>
      </c>
      <c r="D17" s="115">
        <v>97000000</v>
      </c>
      <c r="E17" s="14" t="s">
        <v>102</v>
      </c>
      <c r="F17" s="10" t="s">
        <v>125</v>
      </c>
      <c r="G17" s="10" t="s">
        <v>127</v>
      </c>
      <c r="H17" s="10" t="s">
        <v>123</v>
      </c>
      <c r="I17" s="10" t="s">
        <v>245</v>
      </c>
      <c r="J17" s="99"/>
      <c r="K17" s="50"/>
      <c r="L17" s="50"/>
    </row>
    <row r="18" spans="1:12" s="165" customFormat="1" ht="24" customHeight="1" x14ac:dyDescent="0.25">
      <c r="A18" s="96" t="s">
        <v>206</v>
      </c>
      <c r="B18" s="6" t="s">
        <v>169</v>
      </c>
      <c r="C18" s="6" t="s">
        <v>195</v>
      </c>
      <c r="D18" s="115">
        <v>3960000</v>
      </c>
      <c r="E18" s="14" t="s">
        <v>137</v>
      </c>
      <c r="F18" s="10" t="s">
        <v>125</v>
      </c>
      <c r="G18" s="10" t="s">
        <v>101</v>
      </c>
      <c r="H18" s="10" t="s">
        <v>123</v>
      </c>
      <c r="I18" s="10" t="s">
        <v>245</v>
      </c>
      <c r="J18" s="99"/>
      <c r="K18" s="50"/>
      <c r="L18" s="50"/>
    </row>
    <row r="19" spans="1:12" ht="24" customHeight="1" x14ac:dyDescent="0.25">
      <c r="A19" s="96"/>
      <c r="B19" s="167" t="s">
        <v>139</v>
      </c>
      <c r="C19" s="6"/>
      <c r="D19" s="115"/>
      <c r="E19" s="14"/>
      <c r="F19" s="15"/>
      <c r="G19" s="10"/>
      <c r="H19" s="10"/>
      <c r="I19" s="10"/>
      <c r="J19" s="99"/>
    </row>
    <row r="20" spans="1:12" ht="24" customHeight="1" x14ac:dyDescent="0.25">
      <c r="A20" s="96"/>
      <c r="B20" s="6"/>
      <c r="C20" s="6"/>
      <c r="D20" s="115"/>
      <c r="E20" s="14"/>
      <c r="F20" s="15"/>
      <c r="G20" s="10"/>
      <c r="H20" s="10"/>
      <c r="I20" s="10"/>
      <c r="J20" s="99"/>
    </row>
    <row r="21" spans="1:12" ht="24" customHeight="1" x14ac:dyDescent="0.25">
      <c r="A21" s="96"/>
      <c r="B21" s="6"/>
      <c r="C21" s="6"/>
      <c r="D21" s="115"/>
      <c r="E21" s="14"/>
      <c r="F21" s="15"/>
      <c r="G21" s="10"/>
      <c r="H21" s="10"/>
      <c r="I21" s="10"/>
      <c r="J21" s="99"/>
    </row>
    <row r="22" spans="1:12" ht="24" customHeight="1" x14ac:dyDescent="0.25">
      <c r="A22" s="96"/>
      <c r="B22" s="6"/>
      <c r="C22" s="6"/>
      <c r="D22" s="115"/>
      <c r="E22" s="14"/>
      <c r="F22" s="15"/>
      <c r="G22" s="10"/>
      <c r="H22" s="10"/>
      <c r="I22" s="10"/>
      <c r="J22" s="99"/>
    </row>
    <row r="23" spans="1:12" ht="24" customHeight="1" x14ac:dyDescent="0.25">
      <c r="A23" s="96"/>
      <c r="B23" s="6"/>
      <c r="C23" s="6"/>
      <c r="D23" s="115"/>
      <c r="E23" s="14"/>
      <c r="F23" s="15"/>
      <c r="G23" s="10"/>
      <c r="H23" s="10"/>
      <c r="I23" s="10"/>
      <c r="J23" s="99"/>
    </row>
    <row r="24" spans="1:12" ht="24" customHeight="1" x14ac:dyDescent="0.25">
      <c r="A24" s="96"/>
      <c r="B24" s="6"/>
      <c r="C24" s="6"/>
      <c r="D24" s="115"/>
      <c r="E24" s="14"/>
      <c r="F24" s="15"/>
      <c r="G24" s="10"/>
      <c r="H24" s="10"/>
      <c r="I24" s="10"/>
      <c r="J24" s="99"/>
    </row>
    <row r="25" spans="1:12" ht="24" customHeight="1" x14ac:dyDescent="0.25">
      <c r="A25" s="96"/>
      <c r="B25" s="6"/>
      <c r="C25" s="6"/>
      <c r="D25" s="115"/>
      <c r="E25" s="14"/>
      <c r="F25" s="15"/>
      <c r="G25" s="10"/>
      <c r="H25" s="10"/>
      <c r="I25" s="10"/>
      <c r="J25" s="99"/>
    </row>
    <row r="26" spans="1:12" ht="24" customHeight="1" x14ac:dyDescent="0.25">
      <c r="A26" s="96"/>
      <c r="B26" s="6"/>
      <c r="C26" s="6"/>
      <c r="D26" s="115"/>
      <c r="E26" s="14"/>
      <c r="F26" s="15"/>
      <c r="G26" s="10"/>
      <c r="H26" s="10"/>
      <c r="I26" s="10"/>
      <c r="J26" s="99"/>
    </row>
    <row r="27" spans="1:12" ht="24" customHeight="1" x14ac:dyDescent="0.25">
      <c r="A27" s="96"/>
      <c r="B27" s="6"/>
      <c r="C27" s="6"/>
      <c r="D27" s="115"/>
      <c r="E27" s="14"/>
      <c r="F27" s="15"/>
      <c r="G27" s="10"/>
      <c r="H27" s="10"/>
      <c r="I27" s="10"/>
      <c r="J27" s="99"/>
    </row>
    <row r="28" spans="1:12" ht="24" customHeight="1" x14ac:dyDescent="0.25">
      <c r="A28" s="96"/>
      <c r="B28" s="6"/>
      <c r="C28" s="6"/>
      <c r="D28" s="115"/>
      <c r="E28" s="14"/>
      <c r="F28" s="15"/>
      <c r="G28" s="10"/>
      <c r="H28" s="10"/>
      <c r="I28" s="10"/>
      <c r="J28" s="99"/>
    </row>
    <row r="29" spans="1:12" ht="24" customHeight="1" x14ac:dyDescent="0.25">
      <c r="A29" s="96"/>
      <c r="B29" s="6"/>
      <c r="C29" s="6"/>
      <c r="D29" s="115"/>
      <c r="E29" s="14"/>
      <c r="F29" s="15"/>
      <c r="G29" s="10"/>
      <c r="H29" s="10"/>
      <c r="I29" s="10"/>
      <c r="J29" s="9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1.109375" style="80" customWidth="1"/>
    <col min="2" max="2" width="37.109375" style="157" customWidth="1"/>
    <col min="3" max="3" width="31.77734375" style="87" customWidth="1"/>
    <col min="4" max="4" width="9.33203125" style="72" customWidth="1"/>
    <col min="5" max="8" width="9.33203125" style="78" customWidth="1"/>
    <col min="9" max="9" width="9.33203125" style="80" customWidth="1"/>
    <col min="10" max="16384" width="8.88671875" style="42"/>
  </cols>
  <sheetData>
    <row r="1" spans="1:13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92"/>
      <c r="K1" s="92"/>
      <c r="L1" s="92"/>
    </row>
    <row r="2" spans="1:13" ht="24" customHeight="1" x14ac:dyDescent="0.15">
      <c r="A2" s="127" t="s">
        <v>248</v>
      </c>
      <c r="B2" s="106"/>
      <c r="C2" s="106"/>
      <c r="D2" s="69"/>
      <c r="E2" s="69"/>
      <c r="F2" s="69"/>
      <c r="G2" s="69"/>
      <c r="H2" s="69"/>
      <c r="I2" s="75" t="s">
        <v>288</v>
      </c>
    </row>
    <row r="3" spans="1:13" ht="34.5" customHeight="1" x14ac:dyDescent="0.15">
      <c r="A3" s="1" t="s">
        <v>3</v>
      </c>
      <c r="B3" s="2" t="s">
        <v>4</v>
      </c>
      <c r="C3" s="1" t="s">
        <v>71</v>
      </c>
      <c r="D3" s="3" t="s">
        <v>72</v>
      </c>
      <c r="E3" s="3" t="s">
        <v>76</v>
      </c>
      <c r="F3" s="3" t="s">
        <v>73</v>
      </c>
      <c r="G3" s="3" t="s">
        <v>74</v>
      </c>
      <c r="H3" s="3" t="s">
        <v>75</v>
      </c>
      <c r="I3" s="2" t="s">
        <v>81</v>
      </c>
    </row>
    <row r="4" spans="1:13" s="156" customFormat="1" ht="24" customHeight="1" x14ac:dyDescent="0.15">
      <c r="A4" s="96" t="s">
        <v>204</v>
      </c>
      <c r="B4" s="6" t="s">
        <v>140</v>
      </c>
      <c r="C4" s="107" t="s">
        <v>120</v>
      </c>
      <c r="D4" s="116">
        <v>15600000</v>
      </c>
      <c r="E4" s="97"/>
      <c r="F4" s="98">
        <f>1300000+1300000+1300000+1300000</f>
        <v>5200000</v>
      </c>
      <c r="G4" s="117"/>
      <c r="H4" s="117">
        <f t="shared" ref="H4:H18" si="0">F4</f>
        <v>5200000</v>
      </c>
      <c r="I4" s="99"/>
    </row>
    <row r="5" spans="1:13" s="156" customFormat="1" ht="24" customHeight="1" x14ac:dyDescent="0.15">
      <c r="A5" s="96" t="s">
        <v>207</v>
      </c>
      <c r="B5" s="11" t="s">
        <v>142</v>
      </c>
      <c r="C5" s="103" t="s">
        <v>170</v>
      </c>
      <c r="D5" s="118">
        <v>13920000</v>
      </c>
      <c r="E5" s="100"/>
      <c r="F5" s="100">
        <f>1160000+1160000+1160000+1160000</f>
        <v>4640000</v>
      </c>
      <c r="G5" s="117"/>
      <c r="H5" s="117">
        <f t="shared" si="0"/>
        <v>4640000</v>
      </c>
      <c r="I5" s="99"/>
    </row>
    <row r="6" spans="1:13" s="156" customFormat="1" ht="24" customHeight="1" x14ac:dyDescent="0.15">
      <c r="A6" s="96" t="s">
        <v>207</v>
      </c>
      <c r="B6" s="11" t="s">
        <v>144</v>
      </c>
      <c r="C6" s="103" t="s">
        <v>172</v>
      </c>
      <c r="D6" s="118">
        <v>14964000</v>
      </c>
      <c r="E6" s="97"/>
      <c r="F6" s="98">
        <f>1247000+1247000+1247000+1247000</f>
        <v>4988000</v>
      </c>
      <c r="G6" s="117"/>
      <c r="H6" s="117">
        <f t="shared" si="0"/>
        <v>4988000</v>
      </c>
      <c r="I6" s="99"/>
    </row>
    <row r="7" spans="1:13" s="156" customFormat="1" ht="24" customHeight="1" x14ac:dyDescent="0.15">
      <c r="A7" s="96" t="s">
        <v>204</v>
      </c>
      <c r="B7" s="11" t="s">
        <v>146</v>
      </c>
      <c r="C7" s="103" t="s">
        <v>174</v>
      </c>
      <c r="D7" s="118">
        <v>4860000</v>
      </c>
      <c r="E7" s="100"/>
      <c r="F7" s="100">
        <f>405000+405000+405000+405000</f>
        <v>1620000</v>
      </c>
      <c r="G7" s="117"/>
      <c r="H7" s="117">
        <f t="shared" si="0"/>
        <v>1620000</v>
      </c>
      <c r="I7" s="99"/>
    </row>
    <row r="8" spans="1:13" s="156" customFormat="1" ht="24" customHeight="1" x14ac:dyDescent="0.15">
      <c r="A8" s="96" t="s">
        <v>204</v>
      </c>
      <c r="B8" s="6" t="s">
        <v>148</v>
      </c>
      <c r="C8" s="107" t="s">
        <v>176</v>
      </c>
      <c r="D8" s="116">
        <v>5280000</v>
      </c>
      <c r="E8" s="97"/>
      <c r="F8" s="98">
        <f>440000+440000+440000</f>
        <v>1320000</v>
      </c>
      <c r="G8" s="100"/>
      <c r="H8" s="100">
        <f t="shared" si="0"/>
        <v>1320000</v>
      </c>
      <c r="I8" s="99"/>
    </row>
    <row r="9" spans="1:13" s="156" customFormat="1" ht="24" customHeight="1" x14ac:dyDescent="0.15">
      <c r="A9" s="96" t="s">
        <v>204</v>
      </c>
      <c r="B9" s="6" t="s">
        <v>150</v>
      </c>
      <c r="C9" s="107" t="s">
        <v>178</v>
      </c>
      <c r="D9" s="116">
        <v>4999920</v>
      </c>
      <c r="E9" s="100"/>
      <c r="F9" s="100">
        <f>416660+416660+416660</f>
        <v>1249980</v>
      </c>
      <c r="G9" s="117"/>
      <c r="H9" s="117">
        <f t="shared" si="0"/>
        <v>1249980</v>
      </c>
      <c r="I9" s="99"/>
    </row>
    <row r="10" spans="1:13" s="156" customFormat="1" ht="24" customHeight="1" x14ac:dyDescent="0.15">
      <c r="A10" s="96" t="s">
        <v>204</v>
      </c>
      <c r="B10" s="6" t="s">
        <v>152</v>
      </c>
      <c r="C10" s="107" t="s">
        <v>180</v>
      </c>
      <c r="D10" s="116">
        <v>6895680</v>
      </c>
      <c r="E10" s="100"/>
      <c r="F10" s="98">
        <f>261140+261140+261140+261140</f>
        <v>1044560</v>
      </c>
      <c r="G10" s="100"/>
      <c r="H10" s="100">
        <f t="shared" si="0"/>
        <v>1044560</v>
      </c>
      <c r="I10" s="99"/>
      <c r="J10" s="225"/>
      <c r="K10" s="225"/>
      <c r="L10" s="225"/>
      <c r="M10" s="225"/>
    </row>
    <row r="11" spans="1:13" s="156" customFormat="1" ht="24" customHeight="1" x14ac:dyDescent="0.15">
      <c r="A11" s="96" t="s">
        <v>204</v>
      </c>
      <c r="B11" s="6" t="s">
        <v>154</v>
      </c>
      <c r="C11" s="107" t="s">
        <v>180</v>
      </c>
      <c r="D11" s="116">
        <v>6953880</v>
      </c>
      <c r="E11" s="100"/>
      <c r="F11" s="100">
        <f>579490+579490+579490+579490</f>
        <v>2317960</v>
      </c>
      <c r="G11" s="117"/>
      <c r="H11" s="117">
        <f t="shared" si="0"/>
        <v>2317960</v>
      </c>
      <c r="I11" s="99"/>
      <c r="J11" s="225"/>
      <c r="K11" s="225"/>
      <c r="L11" s="225"/>
      <c r="M11" s="225"/>
    </row>
    <row r="12" spans="1:13" s="156" customFormat="1" ht="24" customHeight="1" x14ac:dyDescent="0.15">
      <c r="A12" s="96" t="s">
        <v>204</v>
      </c>
      <c r="B12" s="6" t="s">
        <v>156</v>
      </c>
      <c r="C12" s="107" t="s">
        <v>180</v>
      </c>
      <c r="D12" s="116">
        <v>3000000</v>
      </c>
      <c r="E12" s="100"/>
      <c r="F12" s="98">
        <f>138560+119230+114410+112200</f>
        <v>484400</v>
      </c>
      <c r="G12" s="100"/>
      <c r="H12" s="100">
        <f t="shared" si="0"/>
        <v>484400</v>
      </c>
      <c r="I12" s="99"/>
      <c r="J12" s="225"/>
      <c r="K12" s="225"/>
      <c r="L12" s="225"/>
      <c r="M12" s="225"/>
    </row>
    <row r="13" spans="1:13" s="156" customFormat="1" ht="24" customHeight="1" x14ac:dyDescent="0.15">
      <c r="A13" s="96" t="s">
        <v>204</v>
      </c>
      <c r="B13" s="6" t="s">
        <v>158</v>
      </c>
      <c r="C13" s="107" t="s">
        <v>184</v>
      </c>
      <c r="D13" s="116">
        <v>3600000</v>
      </c>
      <c r="E13" s="100"/>
      <c r="F13" s="100">
        <f>300000+300000+300000+300000</f>
        <v>1200000</v>
      </c>
      <c r="G13" s="117"/>
      <c r="H13" s="100">
        <f t="shared" si="0"/>
        <v>1200000</v>
      </c>
      <c r="I13" s="99"/>
    </row>
    <row r="14" spans="1:13" s="156" customFormat="1" ht="24" customHeight="1" x14ac:dyDescent="0.15">
      <c r="A14" s="96" t="s">
        <v>204</v>
      </c>
      <c r="B14" s="6" t="s">
        <v>160</v>
      </c>
      <c r="C14" s="107" t="s">
        <v>186</v>
      </c>
      <c r="D14" s="116">
        <v>3540480</v>
      </c>
      <c r="E14" s="97"/>
      <c r="F14" s="98">
        <f>295040+295040+295040+295040</f>
        <v>1180160</v>
      </c>
      <c r="G14" s="100"/>
      <c r="H14" s="100">
        <f t="shared" si="0"/>
        <v>1180160</v>
      </c>
      <c r="I14" s="99"/>
    </row>
    <row r="15" spans="1:13" s="156" customFormat="1" ht="24" customHeight="1" x14ac:dyDescent="0.15">
      <c r="A15" s="96" t="s">
        <v>204</v>
      </c>
      <c r="B15" s="11" t="s">
        <v>162</v>
      </c>
      <c r="C15" s="103" t="s">
        <v>188</v>
      </c>
      <c r="D15" s="118">
        <v>3600000</v>
      </c>
      <c r="E15" s="100"/>
      <c r="F15" s="100">
        <f>300000+300000+300000+300000</f>
        <v>1200000</v>
      </c>
      <c r="G15" s="117"/>
      <c r="H15" s="100">
        <f t="shared" si="0"/>
        <v>1200000</v>
      </c>
      <c r="I15" s="99"/>
    </row>
    <row r="16" spans="1:13" s="156" customFormat="1" ht="24" customHeight="1" x14ac:dyDescent="0.15">
      <c r="A16" s="96" t="s">
        <v>204</v>
      </c>
      <c r="B16" s="6" t="s">
        <v>164</v>
      </c>
      <c r="C16" s="107" t="s">
        <v>190</v>
      </c>
      <c r="D16" s="116">
        <v>2320000</v>
      </c>
      <c r="E16" s="97"/>
      <c r="F16" s="98">
        <f>1048000</f>
        <v>1048000</v>
      </c>
      <c r="G16" s="100"/>
      <c r="H16" s="100">
        <f t="shared" si="0"/>
        <v>1048000</v>
      </c>
      <c r="I16" s="99"/>
    </row>
    <row r="17" spans="1:9" s="156" customFormat="1" ht="24" customHeight="1" x14ac:dyDescent="0.15">
      <c r="A17" s="96" t="s">
        <v>204</v>
      </c>
      <c r="B17" s="11" t="s">
        <v>166</v>
      </c>
      <c r="C17" s="103" t="s">
        <v>192</v>
      </c>
      <c r="D17" s="118">
        <v>97000000</v>
      </c>
      <c r="E17" s="100"/>
      <c r="F17" s="100">
        <f>8083330+8083330+8083330</f>
        <v>24249990</v>
      </c>
      <c r="G17" s="117"/>
      <c r="H17" s="100">
        <f t="shared" si="0"/>
        <v>24249990</v>
      </c>
      <c r="I17" s="99"/>
    </row>
    <row r="18" spans="1:9" s="156" customFormat="1" ht="24" customHeight="1" x14ac:dyDescent="0.15">
      <c r="A18" s="96" t="s">
        <v>204</v>
      </c>
      <c r="B18" s="6" t="s">
        <v>168</v>
      </c>
      <c r="C18" s="107" t="s">
        <v>194</v>
      </c>
      <c r="D18" s="116">
        <v>3960000</v>
      </c>
      <c r="E18" s="97"/>
      <c r="F18" s="98">
        <f>330000+330000+330000+330000</f>
        <v>1320000</v>
      </c>
      <c r="G18" s="100"/>
      <c r="H18" s="100">
        <f t="shared" si="0"/>
        <v>1320000</v>
      </c>
      <c r="I18" s="99"/>
    </row>
    <row r="19" spans="1:9" s="156" customFormat="1" ht="24" customHeight="1" x14ac:dyDescent="0.15">
      <c r="A19" s="96"/>
      <c r="B19" s="167" t="s">
        <v>139</v>
      </c>
      <c r="C19" s="103"/>
      <c r="D19" s="118"/>
      <c r="E19" s="100"/>
      <c r="F19" s="100"/>
      <c r="G19" s="117"/>
      <c r="H19" s="117"/>
      <c r="I19" s="99"/>
    </row>
    <row r="20" spans="1:9" s="156" customFormat="1" ht="24" customHeight="1" x14ac:dyDescent="0.15">
      <c r="A20" s="96"/>
      <c r="B20" s="6"/>
      <c r="C20" s="107"/>
      <c r="D20" s="116"/>
      <c r="E20" s="97"/>
      <c r="F20" s="98"/>
      <c r="G20" s="100"/>
      <c r="H20" s="100"/>
      <c r="I20" s="99"/>
    </row>
    <row r="21" spans="1:9" s="156" customFormat="1" ht="24" customHeight="1" x14ac:dyDescent="0.15">
      <c r="A21" s="96"/>
      <c r="B21" s="11"/>
      <c r="C21" s="103"/>
      <c r="D21" s="118"/>
      <c r="E21" s="100"/>
      <c r="F21" s="100"/>
      <c r="G21" s="117"/>
      <c r="H21" s="117"/>
      <c r="I21" s="99"/>
    </row>
    <row r="26" spans="1:9" ht="24" customHeight="1" x14ac:dyDescent="0.15">
      <c r="A26" s="80">
        <v>2020</v>
      </c>
      <c r="B26" s="157" t="s">
        <v>107</v>
      </c>
      <c r="C26" s="87" t="s">
        <v>105</v>
      </c>
      <c r="D26" s="72">
        <v>3540480</v>
      </c>
      <c r="F26" s="78">
        <v>295040</v>
      </c>
      <c r="G26" s="78" t="s">
        <v>111</v>
      </c>
    </row>
    <row r="27" spans="1:9" ht="24" customHeight="1" x14ac:dyDescent="0.15">
      <c r="A27" s="80">
        <v>2020</v>
      </c>
      <c r="B27" s="157" t="s">
        <v>107</v>
      </c>
      <c r="C27" s="87" t="s">
        <v>106</v>
      </c>
      <c r="D27" s="72">
        <v>3600000</v>
      </c>
      <c r="F27" s="78">
        <v>300000</v>
      </c>
      <c r="G27" s="78" t="s">
        <v>111</v>
      </c>
    </row>
    <row r="28" spans="1:9" ht="24" customHeight="1" x14ac:dyDescent="0.15">
      <c r="A28" s="80">
        <v>2020</v>
      </c>
      <c r="B28" s="157" t="s">
        <v>107</v>
      </c>
      <c r="C28" s="87" t="s">
        <v>108</v>
      </c>
      <c r="D28" s="72">
        <v>0</v>
      </c>
      <c r="F28" s="78">
        <v>56066130</v>
      </c>
      <c r="G28" s="78" t="s">
        <v>112</v>
      </c>
    </row>
    <row r="29" spans="1:9" ht="24" customHeight="1" x14ac:dyDescent="0.15">
      <c r="A29" s="80">
        <v>2020</v>
      </c>
      <c r="B29" s="157" t="s">
        <v>110</v>
      </c>
      <c r="C29" s="87" t="s">
        <v>109</v>
      </c>
      <c r="D29" s="72">
        <v>14964000</v>
      </c>
      <c r="F29" s="78">
        <v>1247000</v>
      </c>
      <c r="G29" s="78" t="s">
        <v>113</v>
      </c>
    </row>
    <row r="30" spans="1:9" ht="24" customHeight="1" x14ac:dyDescent="0.15">
      <c r="A30" s="80">
        <v>2020</v>
      </c>
      <c r="B30" s="157" t="s">
        <v>110</v>
      </c>
      <c r="C30" s="87" t="s">
        <v>114</v>
      </c>
      <c r="D30" s="72">
        <v>13920000</v>
      </c>
      <c r="F30" s="78">
        <v>1160000</v>
      </c>
      <c r="G30" s="78" t="s">
        <v>113</v>
      </c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45" customWidth="1"/>
    <col min="2" max="2" width="17.21875" style="145" customWidth="1"/>
    <col min="3" max="3" width="19.109375" style="145" customWidth="1"/>
    <col min="4" max="4" width="18" style="145" customWidth="1"/>
    <col min="5" max="5" width="23.77734375" style="145" customWidth="1"/>
    <col min="6" max="6" width="8.88671875" style="131"/>
    <col min="7" max="7" width="8.21875" style="131" bestFit="1" customWidth="1"/>
    <col min="8" max="16384" width="8.88671875" style="131"/>
  </cols>
  <sheetData>
    <row r="1" spans="1:7" s="146" customFormat="1" ht="36" customHeight="1" x14ac:dyDescent="0.15">
      <c r="A1" s="124" t="s">
        <v>19</v>
      </c>
      <c r="B1" s="124"/>
      <c r="C1" s="124"/>
      <c r="D1" s="124"/>
      <c r="E1" s="124"/>
    </row>
    <row r="2" spans="1:7" s="148" customFormat="1" ht="24" customHeight="1" thickBot="1" x14ac:dyDescent="0.2">
      <c r="A2" s="127" t="s">
        <v>248</v>
      </c>
      <c r="B2" s="125"/>
      <c r="C2" s="147"/>
      <c r="D2" s="147"/>
      <c r="E2" s="132" t="s">
        <v>95</v>
      </c>
    </row>
    <row r="3" spans="1:7" ht="24" customHeight="1" thickTop="1" x14ac:dyDescent="0.15">
      <c r="A3" s="183" t="s">
        <v>49</v>
      </c>
      <c r="B3" s="133" t="s">
        <v>50</v>
      </c>
      <c r="C3" s="186" t="s">
        <v>249</v>
      </c>
      <c r="D3" s="187"/>
      <c r="E3" s="188"/>
    </row>
    <row r="4" spans="1:7" ht="24" customHeight="1" x14ac:dyDescent="0.15">
      <c r="A4" s="184"/>
      <c r="B4" s="134" t="s">
        <v>51</v>
      </c>
      <c r="C4" s="135">
        <v>37685300</v>
      </c>
      <c r="D4" s="136" t="s">
        <v>89</v>
      </c>
      <c r="E4" s="137" t="s">
        <v>250</v>
      </c>
      <c r="G4" s="176"/>
    </row>
    <row r="5" spans="1:7" ht="24" customHeight="1" x14ac:dyDescent="0.15">
      <c r="A5" s="184"/>
      <c r="B5" s="134" t="s">
        <v>52</v>
      </c>
      <c r="C5" s="173">
        <v>0.93799999999999994</v>
      </c>
      <c r="D5" s="136" t="s">
        <v>31</v>
      </c>
      <c r="E5" s="137">
        <v>37520000</v>
      </c>
      <c r="G5" s="176"/>
    </row>
    <row r="6" spans="1:7" ht="24" customHeight="1" x14ac:dyDescent="0.15">
      <c r="A6" s="184"/>
      <c r="B6" s="134" t="s">
        <v>30</v>
      </c>
      <c r="C6" s="138">
        <v>43924</v>
      </c>
      <c r="D6" s="136" t="s">
        <v>88</v>
      </c>
      <c r="E6" s="139" t="s">
        <v>251</v>
      </c>
      <c r="G6" s="176"/>
    </row>
    <row r="7" spans="1:7" ht="24" customHeight="1" x14ac:dyDescent="0.15">
      <c r="A7" s="184"/>
      <c r="B7" s="134" t="s">
        <v>53</v>
      </c>
      <c r="C7" s="140" t="s">
        <v>116</v>
      </c>
      <c r="D7" s="136" t="s">
        <v>54</v>
      </c>
      <c r="E7" s="172"/>
      <c r="G7" s="176"/>
    </row>
    <row r="8" spans="1:7" ht="24" customHeight="1" x14ac:dyDescent="0.15">
      <c r="A8" s="184"/>
      <c r="B8" s="134" t="s">
        <v>55</v>
      </c>
      <c r="C8" s="140" t="s">
        <v>196</v>
      </c>
      <c r="D8" s="136" t="s">
        <v>33</v>
      </c>
      <c r="E8" s="139" t="s">
        <v>252</v>
      </c>
      <c r="G8" s="176"/>
    </row>
    <row r="9" spans="1:7" ht="24" customHeight="1" thickBot="1" x14ac:dyDescent="0.2">
      <c r="A9" s="185"/>
      <c r="B9" s="141" t="s">
        <v>56</v>
      </c>
      <c r="C9" s="142" t="s">
        <v>203</v>
      </c>
      <c r="D9" s="143" t="s">
        <v>57</v>
      </c>
      <c r="E9" s="144" t="s">
        <v>253</v>
      </c>
    </row>
    <row r="10" spans="1:7" ht="24" customHeight="1" thickTop="1" x14ac:dyDescent="0.15">
      <c r="A10" s="183" t="s">
        <v>49</v>
      </c>
      <c r="B10" s="133" t="s">
        <v>50</v>
      </c>
      <c r="C10" s="186" t="s">
        <v>254</v>
      </c>
      <c r="D10" s="187"/>
      <c r="E10" s="188"/>
    </row>
    <row r="11" spans="1:7" ht="24" customHeight="1" x14ac:dyDescent="0.15">
      <c r="A11" s="184"/>
      <c r="B11" s="134" t="s">
        <v>51</v>
      </c>
      <c r="C11" s="135">
        <v>1230000</v>
      </c>
      <c r="D11" s="136" t="s">
        <v>89</v>
      </c>
      <c r="E11" s="137" t="s">
        <v>255</v>
      </c>
    </row>
    <row r="12" spans="1:7" ht="24" customHeight="1" x14ac:dyDescent="0.15">
      <c r="A12" s="184"/>
      <c r="B12" s="134" t="s">
        <v>52</v>
      </c>
      <c r="C12" s="173">
        <v>0.58361788617886179</v>
      </c>
      <c r="D12" s="136" t="s">
        <v>31</v>
      </c>
      <c r="E12" s="137">
        <v>717850</v>
      </c>
    </row>
    <row r="13" spans="1:7" ht="24" customHeight="1" x14ac:dyDescent="0.15">
      <c r="A13" s="184"/>
      <c r="B13" s="134" t="s">
        <v>30</v>
      </c>
      <c r="C13" s="138">
        <v>43928</v>
      </c>
      <c r="D13" s="136" t="s">
        <v>88</v>
      </c>
      <c r="E13" s="139" t="s">
        <v>256</v>
      </c>
    </row>
    <row r="14" spans="1:7" ht="24" customHeight="1" x14ac:dyDescent="0.15">
      <c r="A14" s="184"/>
      <c r="B14" s="134" t="s">
        <v>53</v>
      </c>
      <c r="C14" s="140" t="s">
        <v>115</v>
      </c>
      <c r="D14" s="136" t="s">
        <v>54</v>
      </c>
      <c r="E14" s="172">
        <v>43931</v>
      </c>
    </row>
    <row r="15" spans="1:7" ht="24" customHeight="1" x14ac:dyDescent="0.15">
      <c r="A15" s="184"/>
      <c r="B15" s="134" t="s">
        <v>55</v>
      </c>
      <c r="C15" s="140" t="s">
        <v>197</v>
      </c>
      <c r="D15" s="136" t="s">
        <v>33</v>
      </c>
      <c r="E15" s="139" t="s">
        <v>198</v>
      </c>
    </row>
    <row r="16" spans="1:7" ht="24" customHeight="1" thickBot="1" x14ac:dyDescent="0.2">
      <c r="A16" s="185"/>
      <c r="B16" s="141" t="s">
        <v>56</v>
      </c>
      <c r="C16" s="142" t="s">
        <v>202</v>
      </c>
      <c r="D16" s="143" t="s">
        <v>57</v>
      </c>
      <c r="E16" s="144" t="s">
        <v>199</v>
      </c>
    </row>
    <row r="17" spans="1:5" ht="24" customHeight="1" thickTop="1" x14ac:dyDescent="0.15">
      <c r="A17" s="183" t="s">
        <v>49</v>
      </c>
      <c r="B17" s="133" t="s">
        <v>50</v>
      </c>
      <c r="C17" s="186" t="s">
        <v>257</v>
      </c>
      <c r="D17" s="187"/>
      <c r="E17" s="188"/>
    </row>
    <row r="18" spans="1:5" ht="24" customHeight="1" x14ac:dyDescent="0.15">
      <c r="A18" s="184"/>
      <c r="B18" s="134" t="s">
        <v>51</v>
      </c>
      <c r="C18" s="135">
        <v>10000000</v>
      </c>
      <c r="D18" s="136" t="s">
        <v>89</v>
      </c>
      <c r="E18" s="137" t="s">
        <v>258</v>
      </c>
    </row>
    <row r="19" spans="1:5" ht="24" customHeight="1" x14ac:dyDescent="0.15">
      <c r="A19" s="184"/>
      <c r="B19" s="134" t="s">
        <v>52</v>
      </c>
      <c r="C19" s="173">
        <v>0.95</v>
      </c>
      <c r="D19" s="136" t="s">
        <v>31</v>
      </c>
      <c r="E19" s="137">
        <v>9500000</v>
      </c>
    </row>
    <row r="20" spans="1:5" ht="24" customHeight="1" x14ac:dyDescent="0.15">
      <c r="A20" s="184"/>
      <c r="B20" s="134" t="s">
        <v>30</v>
      </c>
      <c r="C20" s="138">
        <v>43928</v>
      </c>
      <c r="D20" s="136" t="s">
        <v>88</v>
      </c>
      <c r="E20" s="139" t="s">
        <v>259</v>
      </c>
    </row>
    <row r="21" spans="1:5" ht="24" customHeight="1" x14ac:dyDescent="0.15">
      <c r="A21" s="184"/>
      <c r="B21" s="134" t="s">
        <v>53</v>
      </c>
      <c r="C21" s="140" t="s">
        <v>116</v>
      </c>
      <c r="D21" s="136" t="s">
        <v>54</v>
      </c>
      <c r="E21" s="172">
        <v>43938</v>
      </c>
    </row>
    <row r="22" spans="1:5" ht="24" customHeight="1" x14ac:dyDescent="0.15">
      <c r="A22" s="184"/>
      <c r="B22" s="134" t="s">
        <v>55</v>
      </c>
      <c r="C22" s="140" t="s">
        <v>211</v>
      </c>
      <c r="D22" s="136" t="s">
        <v>33</v>
      </c>
      <c r="E22" s="139" t="s">
        <v>260</v>
      </c>
    </row>
    <row r="23" spans="1:5" ht="24" customHeight="1" thickBot="1" x14ac:dyDescent="0.2">
      <c r="A23" s="185"/>
      <c r="B23" s="141" t="s">
        <v>56</v>
      </c>
      <c r="C23" s="142" t="s">
        <v>261</v>
      </c>
      <c r="D23" s="143" t="s">
        <v>57</v>
      </c>
      <c r="E23" s="144" t="s">
        <v>262</v>
      </c>
    </row>
    <row r="24" spans="1:5" ht="24" customHeight="1" thickTop="1" x14ac:dyDescent="0.15">
      <c r="A24" s="183" t="s">
        <v>49</v>
      </c>
      <c r="B24" s="133" t="s">
        <v>50</v>
      </c>
      <c r="C24" s="186" t="s">
        <v>263</v>
      </c>
      <c r="D24" s="187"/>
      <c r="E24" s="188"/>
    </row>
    <row r="25" spans="1:5" ht="24" customHeight="1" x14ac:dyDescent="0.15">
      <c r="A25" s="184"/>
      <c r="B25" s="134" t="s">
        <v>51</v>
      </c>
      <c r="C25" s="135">
        <v>1468000</v>
      </c>
      <c r="D25" s="136" t="s">
        <v>89</v>
      </c>
      <c r="E25" s="137" t="s">
        <v>264</v>
      </c>
    </row>
    <row r="26" spans="1:5" ht="24" customHeight="1" x14ac:dyDescent="0.15">
      <c r="A26" s="184"/>
      <c r="B26" s="134" t="s">
        <v>52</v>
      </c>
      <c r="C26" s="173">
        <v>0.91757493188010897</v>
      </c>
      <c r="D26" s="136" t="s">
        <v>31</v>
      </c>
      <c r="E26" s="137">
        <v>1347000</v>
      </c>
    </row>
    <row r="27" spans="1:5" ht="24" customHeight="1" x14ac:dyDescent="0.15">
      <c r="A27" s="184"/>
      <c r="B27" s="134" t="s">
        <v>30</v>
      </c>
      <c r="C27" s="138">
        <v>43934</v>
      </c>
      <c r="D27" s="136" t="s">
        <v>88</v>
      </c>
      <c r="E27" s="139" t="s">
        <v>265</v>
      </c>
    </row>
    <row r="28" spans="1:5" ht="24" customHeight="1" x14ac:dyDescent="0.15">
      <c r="A28" s="184"/>
      <c r="B28" s="134" t="s">
        <v>53</v>
      </c>
      <c r="C28" s="140" t="s">
        <v>116</v>
      </c>
      <c r="D28" s="136" t="s">
        <v>54</v>
      </c>
      <c r="E28" s="172">
        <v>43942</v>
      </c>
    </row>
    <row r="29" spans="1:5" ht="24" customHeight="1" x14ac:dyDescent="0.15">
      <c r="A29" s="184"/>
      <c r="B29" s="134" t="s">
        <v>55</v>
      </c>
      <c r="C29" s="140" t="s">
        <v>197</v>
      </c>
      <c r="D29" s="136" t="s">
        <v>33</v>
      </c>
      <c r="E29" s="139" t="s">
        <v>209</v>
      </c>
    </row>
    <row r="30" spans="1:5" ht="24" customHeight="1" thickBot="1" x14ac:dyDescent="0.2">
      <c r="A30" s="185"/>
      <c r="B30" s="141" t="s">
        <v>56</v>
      </c>
      <c r="C30" s="142" t="s">
        <v>203</v>
      </c>
      <c r="D30" s="143" t="s">
        <v>57</v>
      </c>
      <c r="E30" s="144" t="s">
        <v>210</v>
      </c>
    </row>
    <row r="31" spans="1:5" ht="24" customHeight="1" thickTop="1" x14ac:dyDescent="0.15">
      <c r="A31" s="183" t="s">
        <v>49</v>
      </c>
      <c r="B31" s="133" t="s">
        <v>50</v>
      </c>
      <c r="C31" s="186" t="s">
        <v>266</v>
      </c>
      <c r="D31" s="187"/>
      <c r="E31" s="188"/>
    </row>
    <row r="32" spans="1:5" ht="24" customHeight="1" x14ac:dyDescent="0.15">
      <c r="A32" s="184"/>
      <c r="B32" s="134" t="s">
        <v>51</v>
      </c>
      <c r="C32" s="135">
        <v>3575000</v>
      </c>
      <c r="D32" s="136" t="s">
        <v>89</v>
      </c>
      <c r="E32" s="137" t="s">
        <v>267</v>
      </c>
    </row>
    <row r="33" spans="1:5" ht="24" customHeight="1" x14ac:dyDescent="0.15">
      <c r="A33" s="184"/>
      <c r="B33" s="134" t="s">
        <v>52</v>
      </c>
      <c r="C33" s="173">
        <v>0.97</v>
      </c>
      <c r="D33" s="136" t="s">
        <v>31</v>
      </c>
      <c r="E33" s="137">
        <v>3467750</v>
      </c>
    </row>
    <row r="34" spans="1:5" ht="24" customHeight="1" x14ac:dyDescent="0.15">
      <c r="A34" s="184"/>
      <c r="B34" s="134" t="s">
        <v>30</v>
      </c>
      <c r="C34" s="138">
        <v>43935</v>
      </c>
      <c r="D34" s="136" t="s">
        <v>88</v>
      </c>
      <c r="E34" s="139" t="s">
        <v>268</v>
      </c>
    </row>
    <row r="35" spans="1:5" ht="24" customHeight="1" x14ac:dyDescent="0.15">
      <c r="A35" s="184"/>
      <c r="B35" s="134" t="s">
        <v>53</v>
      </c>
      <c r="C35" s="140" t="s">
        <v>116</v>
      </c>
      <c r="D35" s="136" t="s">
        <v>54</v>
      </c>
      <c r="E35" s="172">
        <v>43948</v>
      </c>
    </row>
    <row r="36" spans="1:5" ht="24" customHeight="1" x14ac:dyDescent="0.15">
      <c r="A36" s="184"/>
      <c r="B36" s="134" t="s">
        <v>55</v>
      </c>
      <c r="C36" s="140" t="s">
        <v>196</v>
      </c>
      <c r="D36" s="136" t="s">
        <v>33</v>
      </c>
      <c r="E36" s="139" t="s">
        <v>269</v>
      </c>
    </row>
    <row r="37" spans="1:5" ht="24" customHeight="1" thickBot="1" x14ac:dyDescent="0.2">
      <c r="A37" s="185"/>
      <c r="B37" s="141" t="s">
        <v>56</v>
      </c>
      <c r="C37" s="142" t="s">
        <v>203</v>
      </c>
      <c r="D37" s="143" t="s">
        <v>57</v>
      </c>
      <c r="E37" s="144" t="s">
        <v>270</v>
      </c>
    </row>
    <row r="38" spans="1:5" ht="24" customHeight="1" thickTop="1" x14ac:dyDescent="0.15">
      <c r="A38" s="183" t="s">
        <v>49</v>
      </c>
      <c r="B38" s="133" t="s">
        <v>50</v>
      </c>
      <c r="C38" s="186" t="s">
        <v>271</v>
      </c>
      <c r="D38" s="187"/>
      <c r="E38" s="188"/>
    </row>
    <row r="39" spans="1:5" ht="24" customHeight="1" x14ac:dyDescent="0.15">
      <c r="A39" s="184"/>
      <c r="B39" s="134" t="s">
        <v>51</v>
      </c>
      <c r="C39" s="135">
        <v>850000</v>
      </c>
      <c r="D39" s="136" t="s">
        <v>89</v>
      </c>
      <c r="E39" s="137" t="s">
        <v>272</v>
      </c>
    </row>
    <row r="40" spans="1:5" ht="24" customHeight="1" x14ac:dyDescent="0.15">
      <c r="A40" s="184"/>
      <c r="B40" s="134" t="s">
        <v>52</v>
      </c>
      <c r="C40" s="173">
        <v>0.94117647058823528</v>
      </c>
      <c r="D40" s="136" t="s">
        <v>31</v>
      </c>
      <c r="E40" s="137">
        <v>800000</v>
      </c>
    </row>
    <row r="41" spans="1:5" ht="24" customHeight="1" x14ac:dyDescent="0.15">
      <c r="A41" s="184"/>
      <c r="B41" s="134" t="s">
        <v>30</v>
      </c>
      <c r="C41" s="138">
        <v>43935</v>
      </c>
      <c r="D41" s="136" t="s">
        <v>88</v>
      </c>
      <c r="E41" s="139" t="s">
        <v>273</v>
      </c>
    </row>
    <row r="42" spans="1:5" ht="24" customHeight="1" x14ac:dyDescent="0.15">
      <c r="A42" s="184"/>
      <c r="B42" s="134" t="s">
        <v>53</v>
      </c>
      <c r="C42" s="140" t="s">
        <v>116</v>
      </c>
      <c r="D42" s="136" t="s">
        <v>54</v>
      </c>
      <c r="E42" s="172">
        <v>43937</v>
      </c>
    </row>
    <row r="43" spans="1:5" ht="24" customHeight="1" x14ac:dyDescent="0.15">
      <c r="A43" s="184"/>
      <c r="B43" s="134" t="s">
        <v>55</v>
      </c>
      <c r="C43" s="140" t="s">
        <v>197</v>
      </c>
      <c r="D43" s="136" t="s">
        <v>33</v>
      </c>
      <c r="E43" s="139" t="s">
        <v>274</v>
      </c>
    </row>
    <row r="44" spans="1:5" ht="24" customHeight="1" thickBot="1" x14ac:dyDescent="0.2">
      <c r="A44" s="185"/>
      <c r="B44" s="141" t="s">
        <v>56</v>
      </c>
      <c r="C44" s="142" t="s">
        <v>203</v>
      </c>
      <c r="D44" s="143" t="s">
        <v>57</v>
      </c>
      <c r="E44" s="144" t="s">
        <v>275</v>
      </c>
    </row>
    <row r="45" spans="1:5" ht="24" customHeight="1" thickTop="1" x14ac:dyDescent="0.15">
      <c r="A45" s="183" t="s">
        <v>49</v>
      </c>
      <c r="B45" s="133" t="s">
        <v>50</v>
      </c>
      <c r="C45" s="186" t="s">
        <v>276</v>
      </c>
      <c r="D45" s="187"/>
      <c r="E45" s="188"/>
    </row>
    <row r="46" spans="1:5" ht="24" customHeight="1" x14ac:dyDescent="0.15">
      <c r="A46" s="184"/>
      <c r="B46" s="134" t="s">
        <v>51</v>
      </c>
      <c r="C46" s="135">
        <v>1500000</v>
      </c>
      <c r="D46" s="136" t="s">
        <v>89</v>
      </c>
      <c r="E46" s="137" t="s">
        <v>277</v>
      </c>
    </row>
    <row r="47" spans="1:5" ht="24" customHeight="1" x14ac:dyDescent="0.15">
      <c r="A47" s="184"/>
      <c r="B47" s="134" t="s">
        <v>52</v>
      </c>
      <c r="C47" s="173">
        <v>0.95333333333333337</v>
      </c>
      <c r="D47" s="136" t="s">
        <v>31</v>
      </c>
      <c r="E47" s="137">
        <v>1430000</v>
      </c>
    </row>
    <row r="48" spans="1:5" ht="24" customHeight="1" x14ac:dyDescent="0.15">
      <c r="A48" s="184"/>
      <c r="B48" s="134" t="s">
        <v>30</v>
      </c>
      <c r="C48" s="138">
        <v>43942</v>
      </c>
      <c r="D48" s="136" t="s">
        <v>88</v>
      </c>
      <c r="E48" s="139" t="s">
        <v>278</v>
      </c>
    </row>
    <row r="49" spans="1:5" ht="24" customHeight="1" x14ac:dyDescent="0.15">
      <c r="A49" s="184"/>
      <c r="B49" s="134" t="s">
        <v>53</v>
      </c>
      <c r="C49" s="140" t="s">
        <v>116</v>
      </c>
      <c r="D49" s="136" t="s">
        <v>54</v>
      </c>
      <c r="E49" s="172" t="s">
        <v>279</v>
      </c>
    </row>
    <row r="50" spans="1:5" ht="24" customHeight="1" x14ac:dyDescent="0.15">
      <c r="A50" s="184"/>
      <c r="B50" s="134" t="s">
        <v>55</v>
      </c>
      <c r="C50" s="140" t="s">
        <v>197</v>
      </c>
      <c r="D50" s="136" t="s">
        <v>33</v>
      </c>
      <c r="E50" s="139" t="s">
        <v>280</v>
      </c>
    </row>
    <row r="51" spans="1:5" ht="24" customHeight="1" thickBot="1" x14ac:dyDescent="0.2">
      <c r="A51" s="185"/>
      <c r="B51" s="141" t="s">
        <v>56</v>
      </c>
      <c r="C51" s="142" t="s">
        <v>203</v>
      </c>
      <c r="D51" s="143" t="s">
        <v>57</v>
      </c>
      <c r="E51" s="144" t="s">
        <v>281</v>
      </c>
    </row>
    <row r="52" spans="1:5" ht="24" customHeight="1" thickTop="1" x14ac:dyDescent="0.15">
      <c r="A52" s="183" t="s">
        <v>49</v>
      </c>
      <c r="B52" s="133" t="s">
        <v>50</v>
      </c>
      <c r="C52" s="186" t="s">
        <v>276</v>
      </c>
      <c r="D52" s="187"/>
      <c r="E52" s="188"/>
    </row>
    <row r="53" spans="1:5" ht="24" customHeight="1" x14ac:dyDescent="0.15">
      <c r="A53" s="184"/>
      <c r="B53" s="134" t="s">
        <v>51</v>
      </c>
      <c r="C53" s="135">
        <v>1200000</v>
      </c>
      <c r="D53" s="136" t="s">
        <v>89</v>
      </c>
      <c r="E53" s="137" t="s">
        <v>277</v>
      </c>
    </row>
    <row r="54" spans="1:5" ht="24" customHeight="1" x14ac:dyDescent="0.15">
      <c r="A54" s="184"/>
      <c r="B54" s="134" t="s">
        <v>52</v>
      </c>
      <c r="C54" s="173">
        <v>0.93333333333333335</v>
      </c>
      <c r="D54" s="136" t="s">
        <v>31</v>
      </c>
      <c r="E54" s="137">
        <v>1120000</v>
      </c>
    </row>
    <row r="55" spans="1:5" ht="24" customHeight="1" x14ac:dyDescent="0.15">
      <c r="A55" s="184"/>
      <c r="B55" s="134" t="s">
        <v>30</v>
      </c>
      <c r="C55" s="138">
        <v>43945</v>
      </c>
      <c r="D55" s="136" t="s">
        <v>88</v>
      </c>
      <c r="E55" s="139" t="s">
        <v>282</v>
      </c>
    </row>
    <row r="56" spans="1:5" ht="24" customHeight="1" x14ac:dyDescent="0.15">
      <c r="A56" s="184"/>
      <c r="B56" s="134" t="s">
        <v>53</v>
      </c>
      <c r="C56" s="140" t="s">
        <v>116</v>
      </c>
      <c r="D56" s="136" t="s">
        <v>54</v>
      </c>
      <c r="E56" s="172" t="s">
        <v>279</v>
      </c>
    </row>
    <row r="57" spans="1:5" ht="24" customHeight="1" x14ac:dyDescent="0.15">
      <c r="A57" s="184"/>
      <c r="B57" s="134" t="s">
        <v>55</v>
      </c>
      <c r="C57" s="140" t="s">
        <v>197</v>
      </c>
      <c r="D57" s="136" t="s">
        <v>33</v>
      </c>
      <c r="E57" s="139" t="s">
        <v>283</v>
      </c>
    </row>
    <row r="58" spans="1:5" ht="24" customHeight="1" thickBot="1" x14ac:dyDescent="0.2">
      <c r="A58" s="185"/>
      <c r="B58" s="141" t="s">
        <v>56</v>
      </c>
      <c r="C58" s="142" t="s">
        <v>203</v>
      </c>
      <c r="D58" s="143" t="s">
        <v>57</v>
      </c>
      <c r="E58" s="144" t="s">
        <v>284</v>
      </c>
    </row>
    <row r="59" spans="1:5" ht="24" customHeight="1" thickTop="1" x14ac:dyDescent="0.15">
      <c r="A59" s="183" t="s">
        <v>49</v>
      </c>
      <c r="B59" s="133" t="s">
        <v>50</v>
      </c>
      <c r="C59" s="186" t="s">
        <v>285</v>
      </c>
      <c r="D59" s="187"/>
      <c r="E59" s="188"/>
    </row>
    <row r="60" spans="1:5" ht="24" customHeight="1" x14ac:dyDescent="0.15">
      <c r="A60" s="184"/>
      <c r="B60" s="134" t="s">
        <v>51</v>
      </c>
      <c r="C60" s="135">
        <v>20000000</v>
      </c>
      <c r="D60" s="136" t="s">
        <v>89</v>
      </c>
      <c r="E60" s="137" t="s">
        <v>212</v>
      </c>
    </row>
    <row r="61" spans="1:5" ht="24" customHeight="1" x14ac:dyDescent="0.15">
      <c r="A61" s="184"/>
      <c r="B61" s="134" t="s">
        <v>52</v>
      </c>
      <c r="C61" s="173">
        <v>0.99275000000000002</v>
      </c>
      <c r="D61" s="136" t="s">
        <v>31</v>
      </c>
      <c r="E61" s="137">
        <v>19855000</v>
      </c>
    </row>
    <row r="62" spans="1:5" ht="24" customHeight="1" x14ac:dyDescent="0.15">
      <c r="A62" s="184"/>
      <c r="B62" s="134" t="s">
        <v>30</v>
      </c>
      <c r="C62" s="138">
        <v>43949</v>
      </c>
      <c r="D62" s="136" t="s">
        <v>88</v>
      </c>
      <c r="E62" s="139" t="s">
        <v>286</v>
      </c>
    </row>
    <row r="63" spans="1:5" ht="24" customHeight="1" x14ac:dyDescent="0.15">
      <c r="A63" s="184"/>
      <c r="B63" s="134" t="s">
        <v>53</v>
      </c>
      <c r="C63" s="140" t="s">
        <v>115</v>
      </c>
      <c r="D63" s="136" t="s">
        <v>54</v>
      </c>
      <c r="E63" s="172" t="s">
        <v>287</v>
      </c>
    </row>
    <row r="64" spans="1:5" ht="24" customHeight="1" x14ac:dyDescent="0.15">
      <c r="A64" s="184"/>
      <c r="B64" s="134" t="s">
        <v>55</v>
      </c>
      <c r="C64" s="140" t="s">
        <v>197</v>
      </c>
      <c r="D64" s="136" t="s">
        <v>33</v>
      </c>
      <c r="E64" s="139" t="s">
        <v>198</v>
      </c>
    </row>
    <row r="65" spans="1:5" ht="24" customHeight="1" thickBot="1" x14ac:dyDescent="0.2">
      <c r="A65" s="185"/>
      <c r="B65" s="141" t="s">
        <v>56</v>
      </c>
      <c r="C65" s="142" t="s">
        <v>202</v>
      </c>
      <c r="D65" s="143" t="s">
        <v>57</v>
      </c>
      <c r="E65" s="144" t="s">
        <v>199</v>
      </c>
    </row>
    <row r="66" spans="1:5" ht="24" customHeight="1" thickTop="1" x14ac:dyDescent="0.15"/>
  </sheetData>
  <mergeCells count="18">
    <mergeCell ref="A59:A65"/>
    <mergeCell ref="C59:E59"/>
    <mergeCell ref="A17:A23"/>
    <mergeCell ref="C17:E17"/>
    <mergeCell ref="A10:A16"/>
    <mergeCell ref="C10:E10"/>
    <mergeCell ref="A31:A37"/>
    <mergeCell ref="C31:E31"/>
    <mergeCell ref="A38:A44"/>
    <mergeCell ref="C38:E38"/>
    <mergeCell ref="A45:A51"/>
    <mergeCell ref="C45:E45"/>
    <mergeCell ref="A52:A58"/>
    <mergeCell ref="C52:E52"/>
    <mergeCell ref="A3:A9"/>
    <mergeCell ref="C3:E3"/>
    <mergeCell ref="A24:A30"/>
    <mergeCell ref="C24:E2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80" customWidth="1"/>
    <col min="2" max="2" width="20.44140625" style="80" customWidth="1"/>
    <col min="3" max="3" width="18.33203125" style="80" customWidth="1"/>
    <col min="4" max="6" width="15.5546875" style="80" customWidth="1"/>
    <col min="7" max="16384" width="8.88671875" style="42"/>
  </cols>
  <sheetData>
    <row r="1" spans="1:7" s="92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7" ht="20.25" customHeight="1" thickBot="1" x14ac:dyDescent="0.2">
      <c r="A2" s="127" t="s">
        <v>248</v>
      </c>
      <c r="B2" s="84"/>
      <c r="C2" s="74"/>
      <c r="D2" s="74"/>
      <c r="E2" s="74"/>
      <c r="F2" s="75" t="s">
        <v>95</v>
      </c>
    </row>
    <row r="3" spans="1:7" ht="20.25" customHeight="1" thickTop="1" x14ac:dyDescent="0.15">
      <c r="A3" s="129" t="s">
        <v>29</v>
      </c>
      <c r="B3" s="199" t="str">
        <f>'[1]5월 계약정보 공개 후 삭제-수의'!$D$3</f>
        <v>성남시 청년 아카데미 [청년 안테나 학교] 위탁 운영</v>
      </c>
      <c r="C3" s="199"/>
      <c r="D3" s="199"/>
      <c r="E3" s="199"/>
      <c r="F3" s="200"/>
    </row>
    <row r="4" spans="1:7" ht="20.25" customHeight="1" x14ac:dyDescent="0.15">
      <c r="A4" s="217" t="s">
        <v>37</v>
      </c>
      <c r="B4" s="191" t="s">
        <v>30</v>
      </c>
      <c r="C4" s="201" t="s">
        <v>82</v>
      </c>
      <c r="D4" s="178" t="s">
        <v>38</v>
      </c>
      <c r="E4" s="178" t="s">
        <v>31</v>
      </c>
      <c r="F4" s="179" t="s">
        <v>103</v>
      </c>
    </row>
    <row r="5" spans="1:7" ht="20.25" customHeight="1" x14ac:dyDescent="0.15">
      <c r="A5" s="218"/>
      <c r="B5" s="191"/>
      <c r="C5" s="202"/>
      <c r="D5" s="178" t="s">
        <v>39</v>
      </c>
      <c r="E5" s="178" t="s">
        <v>32</v>
      </c>
      <c r="F5" s="179" t="s">
        <v>40</v>
      </c>
    </row>
    <row r="6" spans="1:7" ht="20.25" customHeight="1" x14ac:dyDescent="0.15">
      <c r="A6" s="218"/>
      <c r="B6" s="203">
        <f>'[1]5월 계약정보 공개 후 삭제-수의'!$E$3</f>
        <v>43924</v>
      </c>
      <c r="C6" s="204" t="str">
        <f>'[1]5월 계약정보 공개 후 삭제-수의'!$I$3</f>
        <v>2020.04.06.~2020.11.30.</v>
      </c>
      <c r="D6" s="206">
        <f>'[1]5월 계약정보 공개 후 삭제-수의'!$K$3</f>
        <v>37685300</v>
      </c>
      <c r="E6" s="206">
        <f>'[1]5월 계약정보 공개 후 삭제-수의'!$L$3</f>
        <v>37520000</v>
      </c>
      <c r="F6" s="208">
        <f>'[1]5월 계약정보 공개 후 삭제-수의'!$M$3</f>
        <v>0.93799999999999994</v>
      </c>
      <c r="G6" s="85"/>
    </row>
    <row r="7" spans="1:7" ht="20.25" customHeight="1" x14ac:dyDescent="0.15">
      <c r="A7" s="219"/>
      <c r="B7" s="203"/>
      <c r="C7" s="205"/>
      <c r="D7" s="207"/>
      <c r="E7" s="207"/>
      <c r="F7" s="208"/>
    </row>
    <row r="8" spans="1:7" ht="20.25" customHeight="1" x14ac:dyDescent="0.15">
      <c r="A8" s="220" t="s">
        <v>33</v>
      </c>
      <c r="B8" s="180" t="s">
        <v>34</v>
      </c>
      <c r="C8" s="180" t="s">
        <v>43</v>
      </c>
      <c r="D8" s="191" t="s">
        <v>35</v>
      </c>
      <c r="E8" s="191"/>
      <c r="F8" s="192"/>
    </row>
    <row r="9" spans="1:7" ht="20.25" customHeight="1" x14ac:dyDescent="0.15">
      <c r="A9" s="221"/>
      <c r="B9" s="10" t="str">
        <f>'[1]5월 계약정보 공개 후 삭제-수의'!$F$3</f>
        <v>사장님들</v>
      </c>
      <c r="C9" s="10" t="str">
        <f>'[1]5월 계약정보 공개 후 삭제-수의'!$J$3</f>
        <v>심은선</v>
      </c>
      <c r="D9" s="222" t="str">
        <f>'[1]5월 계약정보 공개 후 삭제-수의'!$N$3</f>
        <v>서울시 강북구 한천로 1163, 2층(수유동)</v>
      </c>
      <c r="E9" s="223"/>
      <c r="F9" s="224"/>
    </row>
    <row r="10" spans="1:7" ht="20.25" customHeight="1" x14ac:dyDescent="0.15">
      <c r="A10" s="177" t="s">
        <v>42</v>
      </c>
      <c r="B10" s="196" t="str">
        <f>'[1]5월 계약정보 공개 후 삭제-수의'!$G$3</f>
        <v>지방계약법 시행령 제25조 1항</v>
      </c>
      <c r="C10" s="196"/>
      <c r="D10" s="197"/>
      <c r="E10" s="197"/>
      <c r="F10" s="198"/>
    </row>
    <row r="11" spans="1:7" ht="20.25" customHeight="1" x14ac:dyDescent="0.15">
      <c r="A11" s="177" t="s">
        <v>41</v>
      </c>
      <c r="B11" s="197" t="str">
        <f>'[1]5월 계약정보 공개 후 삭제-수의'!$H$3</f>
        <v>성남시청년지원센터</v>
      </c>
      <c r="C11" s="197"/>
      <c r="D11" s="197"/>
      <c r="E11" s="197"/>
      <c r="F11" s="198"/>
    </row>
    <row r="12" spans="1:7" ht="20.25" customHeight="1" thickBot="1" x14ac:dyDescent="0.2">
      <c r="A12" s="130" t="s">
        <v>36</v>
      </c>
      <c r="B12" s="189"/>
      <c r="C12" s="189"/>
      <c r="D12" s="189"/>
      <c r="E12" s="189"/>
      <c r="F12" s="190"/>
    </row>
    <row r="13" spans="1:7" ht="20.25" customHeight="1" thickTop="1" x14ac:dyDescent="0.15">
      <c r="A13" s="129" t="s">
        <v>29</v>
      </c>
      <c r="B13" s="199" t="str">
        <f>'[1]5월 계약정보 공개 후 삭제-수의'!$D$4</f>
        <v>지동 5층 공간 개선 공사</v>
      </c>
      <c r="C13" s="199"/>
      <c r="D13" s="199"/>
      <c r="E13" s="199"/>
      <c r="F13" s="200"/>
    </row>
    <row r="14" spans="1:7" ht="20.25" customHeight="1" x14ac:dyDescent="0.15">
      <c r="A14" s="217" t="s">
        <v>37</v>
      </c>
      <c r="B14" s="191" t="s">
        <v>30</v>
      </c>
      <c r="C14" s="201" t="s">
        <v>82</v>
      </c>
      <c r="D14" s="178" t="s">
        <v>38</v>
      </c>
      <c r="E14" s="178" t="s">
        <v>31</v>
      </c>
      <c r="F14" s="179" t="s">
        <v>103</v>
      </c>
    </row>
    <row r="15" spans="1:7" ht="20.25" customHeight="1" x14ac:dyDescent="0.15">
      <c r="A15" s="218"/>
      <c r="B15" s="191"/>
      <c r="C15" s="202"/>
      <c r="D15" s="178" t="s">
        <v>39</v>
      </c>
      <c r="E15" s="178" t="s">
        <v>32</v>
      </c>
      <c r="F15" s="179" t="s">
        <v>40</v>
      </c>
    </row>
    <row r="16" spans="1:7" ht="20.25" customHeight="1" x14ac:dyDescent="0.15">
      <c r="A16" s="218"/>
      <c r="B16" s="203">
        <f>'[1]5월 계약정보 공개 후 삭제-수의'!$E$4</f>
        <v>43928</v>
      </c>
      <c r="C16" s="204" t="str">
        <f>'[1]5월 계약정보 공개 후 삭제-수의'!$I$4</f>
        <v>2020.04.09.~2020.04.17.</v>
      </c>
      <c r="D16" s="206">
        <f>'[1]5월 계약정보 공개 후 삭제-수의'!$K$4</f>
        <v>10000000</v>
      </c>
      <c r="E16" s="206">
        <f>'[1]5월 계약정보 공개 후 삭제-수의'!$L$4</f>
        <v>9500000</v>
      </c>
      <c r="F16" s="208">
        <f>'[1]5월 계약정보 공개 후 삭제-수의'!$M$4</f>
        <v>0.95</v>
      </c>
      <c r="G16" s="85"/>
    </row>
    <row r="17" spans="1:7" ht="20.25" customHeight="1" x14ac:dyDescent="0.15">
      <c r="A17" s="219"/>
      <c r="B17" s="203"/>
      <c r="C17" s="205"/>
      <c r="D17" s="207"/>
      <c r="E17" s="207"/>
      <c r="F17" s="208"/>
    </row>
    <row r="18" spans="1:7" ht="20.25" customHeight="1" x14ac:dyDescent="0.15">
      <c r="A18" s="220" t="s">
        <v>33</v>
      </c>
      <c r="B18" s="180" t="s">
        <v>34</v>
      </c>
      <c r="C18" s="180" t="s">
        <v>43</v>
      </c>
      <c r="D18" s="191" t="s">
        <v>35</v>
      </c>
      <c r="E18" s="191"/>
      <c r="F18" s="192"/>
    </row>
    <row r="19" spans="1:7" ht="20.25" customHeight="1" x14ac:dyDescent="0.15">
      <c r="A19" s="221"/>
      <c r="B19" s="10" t="str">
        <f>'[1]5월 계약정보 공개 후 삭제-수의'!$F$4</f>
        <v>하이건업주식회사</v>
      </c>
      <c r="C19" s="10" t="str">
        <f>'[1]5월 계약정보 공개 후 삭제-수의'!$J$4</f>
        <v>이종진</v>
      </c>
      <c r="D19" s="222" t="str">
        <f>'[1]5월 계약정보 공개 후 삭제-수의'!$N$4</f>
        <v>경기도 성남시 분당구 탄천상로 164, A동 624호</v>
      </c>
      <c r="E19" s="223"/>
      <c r="F19" s="224"/>
    </row>
    <row r="20" spans="1:7" ht="20.25" customHeight="1" x14ac:dyDescent="0.15">
      <c r="A20" s="177" t="s">
        <v>42</v>
      </c>
      <c r="B20" s="196" t="str">
        <f>'[1]5월 계약정보 공개 후 삭제-수의'!$G$4</f>
        <v>지방계약법 시행령 제30조 1항</v>
      </c>
      <c r="C20" s="196"/>
      <c r="D20" s="197"/>
      <c r="E20" s="197"/>
      <c r="F20" s="198"/>
    </row>
    <row r="21" spans="1:7" ht="20.25" customHeight="1" x14ac:dyDescent="0.15">
      <c r="A21" s="177" t="s">
        <v>41</v>
      </c>
      <c r="B21" s="197" t="str">
        <f>'[1]5월 계약정보 공개 후 삭제-수의'!$H$4</f>
        <v>성남시청소년재단</v>
      </c>
      <c r="C21" s="197"/>
      <c r="D21" s="197"/>
      <c r="E21" s="197"/>
      <c r="F21" s="198"/>
    </row>
    <row r="22" spans="1:7" ht="20.25" customHeight="1" thickBot="1" x14ac:dyDescent="0.2">
      <c r="A22" s="130" t="s">
        <v>36</v>
      </c>
      <c r="B22" s="189"/>
      <c r="C22" s="189"/>
      <c r="D22" s="189"/>
      <c r="E22" s="189"/>
      <c r="F22" s="190"/>
    </row>
    <row r="23" spans="1:7" ht="20.25" customHeight="1" thickTop="1" x14ac:dyDescent="0.15">
      <c r="A23" s="129" t="s">
        <v>29</v>
      </c>
      <c r="B23" s="199" t="str">
        <f>'[1]5월 계약정보 공개 후 삭제-수의'!$D$5</f>
        <v>Working-Paper(2020-1호, 성남시 청소년정책을 위한 기초조사 보고) 제작</v>
      </c>
      <c r="C23" s="199"/>
      <c r="D23" s="199"/>
      <c r="E23" s="199"/>
      <c r="F23" s="200"/>
    </row>
    <row r="24" spans="1:7" ht="20.25" customHeight="1" x14ac:dyDescent="0.15">
      <c r="A24" s="217" t="s">
        <v>37</v>
      </c>
      <c r="B24" s="191" t="s">
        <v>30</v>
      </c>
      <c r="C24" s="201" t="s">
        <v>82</v>
      </c>
      <c r="D24" s="178" t="s">
        <v>38</v>
      </c>
      <c r="E24" s="178" t="s">
        <v>31</v>
      </c>
      <c r="F24" s="179" t="s">
        <v>103</v>
      </c>
    </row>
    <row r="25" spans="1:7" ht="20.25" customHeight="1" x14ac:dyDescent="0.15">
      <c r="A25" s="218"/>
      <c r="B25" s="191"/>
      <c r="C25" s="202"/>
      <c r="D25" s="178" t="s">
        <v>39</v>
      </c>
      <c r="E25" s="178" t="s">
        <v>32</v>
      </c>
      <c r="F25" s="179" t="s">
        <v>40</v>
      </c>
    </row>
    <row r="26" spans="1:7" ht="20.25" customHeight="1" x14ac:dyDescent="0.15">
      <c r="A26" s="218"/>
      <c r="B26" s="203">
        <f>'[1]5월 계약정보 공개 후 삭제-수의'!$E$5</f>
        <v>43934</v>
      </c>
      <c r="C26" s="204" t="str">
        <f>'[1]5월 계약정보 공개 후 삭제-수의'!$I$5</f>
        <v>2020.04.13.~2020.04.21.</v>
      </c>
      <c r="D26" s="206">
        <f>'[1]5월 계약정보 공개 후 삭제-수의'!$K$5</f>
        <v>1468000</v>
      </c>
      <c r="E26" s="206">
        <f>'[1]5월 계약정보 공개 후 삭제-수의'!$L$5</f>
        <v>1347000</v>
      </c>
      <c r="F26" s="208">
        <f>'[1]5월 계약정보 공개 후 삭제-수의'!$M$5</f>
        <v>0.91757493188010897</v>
      </c>
      <c r="G26" s="85"/>
    </row>
    <row r="27" spans="1:7" ht="20.25" customHeight="1" x14ac:dyDescent="0.15">
      <c r="A27" s="219"/>
      <c r="B27" s="203"/>
      <c r="C27" s="205"/>
      <c r="D27" s="207"/>
      <c r="E27" s="207"/>
      <c r="F27" s="208"/>
    </row>
    <row r="28" spans="1:7" ht="20.25" customHeight="1" x14ac:dyDescent="0.15">
      <c r="A28" s="220" t="s">
        <v>33</v>
      </c>
      <c r="B28" s="180" t="s">
        <v>34</v>
      </c>
      <c r="C28" s="180" t="s">
        <v>43</v>
      </c>
      <c r="D28" s="191" t="s">
        <v>35</v>
      </c>
      <c r="E28" s="191"/>
      <c r="F28" s="192"/>
    </row>
    <row r="29" spans="1:7" ht="20.25" customHeight="1" x14ac:dyDescent="0.15">
      <c r="A29" s="221"/>
      <c r="B29" s="10" t="str">
        <f>'[1]5월 계약정보 공개 후 삭제-수의'!$F$5</f>
        <v>플러스디자인하우스</v>
      </c>
      <c r="C29" s="10" t="str">
        <f>'[1]5월 계약정보 공개 후 삭제-수의'!$J$5</f>
        <v>최돈욱</v>
      </c>
      <c r="D29" s="222" t="str">
        <f>'[1]5월 계약정보 공개 후 삭제-수의'!$N$5</f>
        <v>경기도 성남시 분당구 야탑로69번길 18 403(야탑동)</v>
      </c>
      <c r="E29" s="223"/>
      <c r="F29" s="224"/>
    </row>
    <row r="30" spans="1:7" ht="20.25" customHeight="1" x14ac:dyDescent="0.15">
      <c r="A30" s="177" t="s">
        <v>42</v>
      </c>
      <c r="B30" s="196" t="str">
        <f>'[1]5월 계약정보 공개 후 삭제-수의'!$G$5</f>
        <v>지방계약법 시행령 제25조 1항</v>
      </c>
      <c r="C30" s="196"/>
      <c r="D30" s="197"/>
      <c r="E30" s="197"/>
      <c r="F30" s="198"/>
    </row>
    <row r="31" spans="1:7" ht="20.25" customHeight="1" x14ac:dyDescent="0.15">
      <c r="A31" s="177" t="s">
        <v>41</v>
      </c>
      <c r="B31" s="197" t="str">
        <f>'[1]5월 계약정보 공개 후 삭제-수의'!$H$5</f>
        <v>성남시청소년재단</v>
      </c>
      <c r="C31" s="197"/>
      <c r="D31" s="197"/>
      <c r="E31" s="197"/>
      <c r="F31" s="198"/>
    </row>
    <row r="32" spans="1:7" ht="20.25" customHeight="1" thickBot="1" x14ac:dyDescent="0.2">
      <c r="A32" s="130" t="s">
        <v>36</v>
      </c>
      <c r="B32" s="189"/>
      <c r="C32" s="189"/>
      <c r="D32" s="189"/>
      <c r="E32" s="189"/>
      <c r="F32" s="190"/>
    </row>
    <row r="33" spans="1:7" ht="20.25" customHeight="1" thickTop="1" x14ac:dyDescent="0.15">
      <c r="A33" s="129" t="s">
        <v>29</v>
      </c>
      <c r="B33" s="199" t="str">
        <f>'[1]5월 계약정보 공개 후 삭제-수의'!$D$6</f>
        <v>2020. 신규보직자 및 차세대리더 대상 리더십역량 진단·교육</v>
      </c>
      <c r="C33" s="199"/>
      <c r="D33" s="199"/>
      <c r="E33" s="199"/>
      <c r="F33" s="200"/>
    </row>
    <row r="34" spans="1:7" ht="20.25" customHeight="1" x14ac:dyDescent="0.15">
      <c r="A34" s="217" t="s">
        <v>37</v>
      </c>
      <c r="B34" s="191" t="s">
        <v>30</v>
      </c>
      <c r="C34" s="201" t="s">
        <v>82</v>
      </c>
      <c r="D34" s="178" t="s">
        <v>38</v>
      </c>
      <c r="E34" s="178" t="s">
        <v>31</v>
      </c>
      <c r="F34" s="179" t="s">
        <v>103</v>
      </c>
    </row>
    <row r="35" spans="1:7" ht="20.25" customHeight="1" x14ac:dyDescent="0.15">
      <c r="A35" s="218"/>
      <c r="B35" s="191"/>
      <c r="C35" s="202"/>
      <c r="D35" s="178" t="s">
        <v>39</v>
      </c>
      <c r="E35" s="178" t="s">
        <v>32</v>
      </c>
      <c r="F35" s="179" t="s">
        <v>40</v>
      </c>
    </row>
    <row r="36" spans="1:7" ht="20.25" customHeight="1" x14ac:dyDescent="0.15">
      <c r="A36" s="218"/>
      <c r="B36" s="203">
        <f>'[1]5월 계약정보 공개 후 삭제-수의'!$E$6</f>
        <v>43935</v>
      </c>
      <c r="C36" s="204" t="str">
        <f>'[1]5월 계약정보 공개 후 삭제-수의'!$I$6</f>
        <v>2020.04.15.~2020.04.27.</v>
      </c>
      <c r="D36" s="206">
        <f>'[1]5월 계약정보 공개 후 삭제-수의'!$K$6</f>
        <v>3575000</v>
      </c>
      <c r="E36" s="206">
        <f>'[1]5월 계약정보 공개 후 삭제-수의'!$L$6</f>
        <v>3467750</v>
      </c>
      <c r="F36" s="208">
        <f>'[1]5월 계약정보 공개 후 삭제-수의'!$M$6</f>
        <v>0.97</v>
      </c>
      <c r="G36" s="85"/>
    </row>
    <row r="37" spans="1:7" ht="20.25" customHeight="1" x14ac:dyDescent="0.15">
      <c r="A37" s="219"/>
      <c r="B37" s="203"/>
      <c r="C37" s="205"/>
      <c r="D37" s="207"/>
      <c r="E37" s="207"/>
      <c r="F37" s="208"/>
    </row>
    <row r="38" spans="1:7" ht="20.25" customHeight="1" x14ac:dyDescent="0.15">
      <c r="A38" s="220" t="s">
        <v>33</v>
      </c>
      <c r="B38" s="180" t="s">
        <v>34</v>
      </c>
      <c r="C38" s="180" t="s">
        <v>43</v>
      </c>
      <c r="D38" s="191" t="s">
        <v>35</v>
      </c>
      <c r="E38" s="191"/>
      <c r="F38" s="192"/>
    </row>
    <row r="39" spans="1:7" ht="20.25" customHeight="1" x14ac:dyDescent="0.15">
      <c r="A39" s="221"/>
      <c r="B39" s="10" t="str">
        <f>'[1]5월 계약정보 공개 후 삭제-수의'!$F$6</f>
        <v>㈜비에스씨</v>
      </c>
      <c r="C39" s="10" t="str">
        <f>'[1]5월 계약정보 공개 후 삭제-수의'!$J$6</f>
        <v>권민철</v>
      </c>
      <c r="D39" s="222" t="str">
        <f>'[1]5월 계약정보 공개 후 삭제-수의'!$N$6</f>
        <v>서울시 서초구 마방로2길 9, 2층(양재동, 보광빌딩)</v>
      </c>
      <c r="E39" s="223"/>
      <c r="F39" s="224"/>
    </row>
    <row r="40" spans="1:7" ht="20.25" customHeight="1" x14ac:dyDescent="0.15">
      <c r="A40" s="177" t="s">
        <v>42</v>
      </c>
      <c r="B40" s="196" t="str">
        <f>'[1]5월 계약정보 공개 후 삭제-수의'!$G$6</f>
        <v>지방계약법 시행령 제25조 1항</v>
      </c>
      <c r="C40" s="196"/>
      <c r="D40" s="197"/>
      <c r="E40" s="197"/>
      <c r="F40" s="198"/>
    </row>
    <row r="41" spans="1:7" ht="20.25" customHeight="1" x14ac:dyDescent="0.15">
      <c r="A41" s="177" t="s">
        <v>41</v>
      </c>
      <c r="B41" s="197" t="str">
        <f>'[1]5월 계약정보 공개 후 삭제-수의'!$H$6</f>
        <v>성남시청소년재단</v>
      </c>
      <c r="C41" s="197"/>
      <c r="D41" s="197"/>
      <c r="E41" s="197"/>
      <c r="F41" s="198"/>
    </row>
    <row r="42" spans="1:7" ht="20.25" customHeight="1" thickBot="1" x14ac:dyDescent="0.2">
      <c r="A42" s="130" t="s">
        <v>36</v>
      </c>
      <c r="B42" s="189"/>
      <c r="C42" s="189"/>
      <c r="D42" s="189"/>
      <c r="E42" s="189"/>
      <c r="F42" s="190"/>
    </row>
    <row r="43" spans="1:7" ht="20.25" customHeight="1" thickTop="1" x14ac:dyDescent="0.15">
      <c r="A43" s="129" t="s">
        <v>29</v>
      </c>
      <c r="B43" s="199" t="str">
        <f>'[1]5월 계약정보 공개 후 삭제-수의'!$D$7</f>
        <v>코로나 대응 홍보에 따른 현수막 제작</v>
      </c>
      <c r="C43" s="199"/>
      <c r="D43" s="199"/>
      <c r="E43" s="199"/>
      <c r="F43" s="200"/>
    </row>
    <row r="44" spans="1:7" ht="20.25" customHeight="1" x14ac:dyDescent="0.15">
      <c r="A44" s="217" t="s">
        <v>37</v>
      </c>
      <c r="B44" s="191" t="s">
        <v>30</v>
      </c>
      <c r="C44" s="201" t="s">
        <v>82</v>
      </c>
      <c r="D44" s="178" t="s">
        <v>38</v>
      </c>
      <c r="E44" s="178" t="s">
        <v>31</v>
      </c>
      <c r="F44" s="179" t="s">
        <v>103</v>
      </c>
    </row>
    <row r="45" spans="1:7" ht="20.25" customHeight="1" x14ac:dyDescent="0.15">
      <c r="A45" s="218"/>
      <c r="B45" s="191"/>
      <c r="C45" s="202"/>
      <c r="D45" s="178" t="s">
        <v>39</v>
      </c>
      <c r="E45" s="178" t="s">
        <v>32</v>
      </c>
      <c r="F45" s="179" t="s">
        <v>40</v>
      </c>
    </row>
    <row r="46" spans="1:7" ht="20.25" customHeight="1" x14ac:dyDescent="0.15">
      <c r="A46" s="218"/>
      <c r="B46" s="203">
        <f>'[1]5월 계약정보 공개 후 삭제-수의'!$E$7</f>
        <v>43935</v>
      </c>
      <c r="C46" s="204" t="str">
        <f>'[1]5월 계약정보 공개 후 삭제-수의'!$I$7</f>
        <v>2020.04.14.~2020.04.16.</v>
      </c>
      <c r="D46" s="206">
        <f>'[1]5월 계약정보 공개 후 삭제-수의'!$K$7</f>
        <v>850000</v>
      </c>
      <c r="E46" s="206">
        <f>'[1]5월 계약정보 공개 후 삭제-수의'!$L$7</f>
        <v>800000</v>
      </c>
      <c r="F46" s="208">
        <f>'[1]5월 계약정보 공개 후 삭제-수의'!$M$7</f>
        <v>0.94117647058823528</v>
      </c>
      <c r="G46" s="85"/>
    </row>
    <row r="47" spans="1:7" ht="20.25" customHeight="1" x14ac:dyDescent="0.15">
      <c r="A47" s="219"/>
      <c r="B47" s="203"/>
      <c r="C47" s="205"/>
      <c r="D47" s="207"/>
      <c r="E47" s="207"/>
      <c r="F47" s="208"/>
    </row>
    <row r="48" spans="1:7" ht="20.25" customHeight="1" x14ac:dyDescent="0.15">
      <c r="A48" s="220" t="s">
        <v>33</v>
      </c>
      <c r="B48" s="180" t="s">
        <v>34</v>
      </c>
      <c r="C48" s="180" t="s">
        <v>43</v>
      </c>
      <c r="D48" s="191" t="s">
        <v>35</v>
      </c>
      <c r="E48" s="191"/>
      <c r="F48" s="192"/>
    </row>
    <row r="49" spans="1:7" ht="20.25" customHeight="1" x14ac:dyDescent="0.15">
      <c r="A49" s="221"/>
      <c r="B49" s="10" t="str">
        <f>'[1]5월 계약정보 공개 후 삭제-수의'!$F$7</f>
        <v>조아트</v>
      </c>
      <c r="C49" s="10" t="str">
        <f>'[1]5월 계약정보 공개 후 삭제-수의'!$J$7</f>
        <v>정회일</v>
      </c>
      <c r="D49" s="222" t="str">
        <f>'[1]5월 계약정보 공개 후 삭제-수의'!$N$7</f>
        <v>성남시 수정구 수정로251번길 7</v>
      </c>
      <c r="E49" s="223"/>
      <c r="F49" s="224"/>
    </row>
    <row r="50" spans="1:7" ht="20.25" customHeight="1" x14ac:dyDescent="0.15">
      <c r="A50" s="177" t="s">
        <v>42</v>
      </c>
      <c r="B50" s="196" t="str">
        <f>'[1]5월 계약정보 공개 후 삭제-수의'!$G$7</f>
        <v>지방계약법 시행령 제25조 1항</v>
      </c>
      <c r="C50" s="196"/>
      <c r="D50" s="197"/>
      <c r="E50" s="197"/>
      <c r="F50" s="198"/>
    </row>
    <row r="51" spans="1:7" ht="20.25" customHeight="1" x14ac:dyDescent="0.15">
      <c r="A51" s="177" t="s">
        <v>41</v>
      </c>
      <c r="B51" s="197" t="str">
        <f>'[1]5월 계약정보 공개 후 삭제-수의'!$H$7</f>
        <v>성남시청소년재단</v>
      </c>
      <c r="C51" s="197"/>
      <c r="D51" s="197"/>
      <c r="E51" s="197"/>
      <c r="F51" s="198"/>
    </row>
    <row r="52" spans="1:7" ht="20.25" customHeight="1" thickBot="1" x14ac:dyDescent="0.2">
      <c r="A52" s="130" t="s">
        <v>36</v>
      </c>
      <c r="B52" s="189"/>
      <c r="C52" s="189"/>
      <c r="D52" s="189"/>
      <c r="E52" s="189"/>
      <c r="F52" s="190"/>
    </row>
    <row r="53" spans="1:7" ht="20.25" customHeight="1" thickTop="1" x14ac:dyDescent="0.15">
      <c r="A53" s="129" t="s">
        <v>29</v>
      </c>
      <c r="B53" s="199" t="str">
        <f>'[1]5월 계약정보 공개 후 삭제-수의'!$D$8</f>
        <v>이미지 콘텐츠 라이선스 계약</v>
      </c>
      <c r="C53" s="199"/>
      <c r="D53" s="199"/>
      <c r="E53" s="199"/>
      <c r="F53" s="200"/>
    </row>
    <row r="54" spans="1:7" ht="20.25" customHeight="1" x14ac:dyDescent="0.15">
      <c r="A54" s="217" t="s">
        <v>37</v>
      </c>
      <c r="B54" s="191" t="s">
        <v>30</v>
      </c>
      <c r="C54" s="201" t="s">
        <v>82</v>
      </c>
      <c r="D54" s="178" t="s">
        <v>38</v>
      </c>
      <c r="E54" s="178" t="s">
        <v>31</v>
      </c>
      <c r="F54" s="179" t="s">
        <v>103</v>
      </c>
    </row>
    <row r="55" spans="1:7" ht="20.25" customHeight="1" x14ac:dyDescent="0.15">
      <c r="A55" s="218"/>
      <c r="B55" s="191"/>
      <c r="C55" s="202"/>
      <c r="D55" s="178" t="s">
        <v>39</v>
      </c>
      <c r="E55" s="178" t="s">
        <v>32</v>
      </c>
      <c r="F55" s="179" t="s">
        <v>40</v>
      </c>
    </row>
    <row r="56" spans="1:7" ht="20.25" customHeight="1" x14ac:dyDescent="0.15">
      <c r="A56" s="218"/>
      <c r="B56" s="203">
        <f>'[1]5월 계약정보 공개 후 삭제-수의'!$E$8</f>
        <v>43942</v>
      </c>
      <c r="C56" s="204" t="str">
        <f>'[1]5월 계약정보 공개 후 삭제-수의'!$I$8</f>
        <v>2020.04.23.~2021.04.23.</v>
      </c>
      <c r="D56" s="206">
        <f>'[1]5월 계약정보 공개 후 삭제-수의'!$K$8</f>
        <v>1500000</v>
      </c>
      <c r="E56" s="206">
        <f>'[1]5월 계약정보 공개 후 삭제-수의'!$L$8</f>
        <v>1430000</v>
      </c>
      <c r="F56" s="208">
        <f>'[1]5월 계약정보 공개 후 삭제-수의'!$M$8</f>
        <v>0.95333333333333337</v>
      </c>
      <c r="G56" s="85"/>
    </row>
    <row r="57" spans="1:7" ht="20.25" customHeight="1" x14ac:dyDescent="0.15">
      <c r="A57" s="219"/>
      <c r="B57" s="203"/>
      <c r="C57" s="205"/>
      <c r="D57" s="207"/>
      <c r="E57" s="207"/>
      <c r="F57" s="208"/>
    </row>
    <row r="58" spans="1:7" ht="20.25" customHeight="1" x14ac:dyDescent="0.15">
      <c r="A58" s="220" t="s">
        <v>33</v>
      </c>
      <c r="B58" s="180" t="s">
        <v>34</v>
      </c>
      <c r="C58" s="180" t="s">
        <v>43</v>
      </c>
      <c r="D58" s="191" t="s">
        <v>35</v>
      </c>
      <c r="E58" s="191"/>
      <c r="F58" s="192"/>
    </row>
    <row r="59" spans="1:7" ht="20.25" customHeight="1" x14ac:dyDescent="0.15">
      <c r="A59" s="221"/>
      <c r="B59" s="10" t="str">
        <f>'[1]5월 계약정보 공개 후 삭제-수의'!$F$8</f>
        <v>㈜엔파인</v>
      </c>
      <c r="C59" s="10" t="str">
        <f>'[1]5월 계약정보 공개 후 삭제-수의'!$J$8</f>
        <v>이병진</v>
      </c>
      <c r="D59" s="193" t="str">
        <f>'[1]5월 계약정보 공개 후 삭제-수의'!$N$8</f>
        <v>경기도 성남시 분당구 판교역로 240 에이-405(삼평동)</v>
      </c>
      <c r="E59" s="194"/>
      <c r="F59" s="195"/>
    </row>
    <row r="60" spans="1:7" ht="20.25" customHeight="1" x14ac:dyDescent="0.15">
      <c r="A60" s="177" t="s">
        <v>42</v>
      </c>
      <c r="B60" s="196" t="str">
        <f>'[1]5월 계약정보 공개 후 삭제-수의'!$G$8</f>
        <v>지방계약법 시행령 제25조 1항</v>
      </c>
      <c r="C60" s="196"/>
      <c r="D60" s="197"/>
      <c r="E60" s="197"/>
      <c r="F60" s="198"/>
    </row>
    <row r="61" spans="1:7" ht="20.25" customHeight="1" x14ac:dyDescent="0.15">
      <c r="A61" s="177" t="s">
        <v>41</v>
      </c>
      <c r="B61" s="197" t="str">
        <f>'[1]5월 계약정보 공개 후 삭제-수의'!$H$8</f>
        <v>성남시청소년재단</v>
      </c>
      <c r="C61" s="197"/>
      <c r="D61" s="197"/>
      <c r="E61" s="197"/>
      <c r="F61" s="198"/>
    </row>
    <row r="62" spans="1:7" ht="20.25" customHeight="1" thickBot="1" x14ac:dyDescent="0.2">
      <c r="A62" s="130" t="s">
        <v>36</v>
      </c>
      <c r="B62" s="189"/>
      <c r="C62" s="189"/>
      <c r="D62" s="189"/>
      <c r="E62" s="189"/>
      <c r="F62" s="190"/>
    </row>
    <row r="63" spans="1:7" ht="20.25" customHeight="1" thickTop="1" x14ac:dyDescent="0.15">
      <c r="A63" s="129" t="s">
        <v>29</v>
      </c>
      <c r="B63" s="199" t="str">
        <f>'[1]5월 계약정보 공개 후 삭제-수의'!$D$9</f>
        <v>이미지 콘텐츠 라이선스 계약</v>
      </c>
      <c r="C63" s="199"/>
      <c r="D63" s="199"/>
      <c r="E63" s="199"/>
      <c r="F63" s="200"/>
    </row>
    <row r="64" spans="1:7" ht="20.25" customHeight="1" x14ac:dyDescent="0.15">
      <c r="A64" s="217" t="s">
        <v>37</v>
      </c>
      <c r="B64" s="191" t="s">
        <v>30</v>
      </c>
      <c r="C64" s="201" t="s">
        <v>82</v>
      </c>
      <c r="D64" s="178" t="s">
        <v>38</v>
      </c>
      <c r="E64" s="178" t="s">
        <v>31</v>
      </c>
      <c r="F64" s="179" t="s">
        <v>103</v>
      </c>
    </row>
    <row r="65" spans="1:7" ht="20.25" customHeight="1" x14ac:dyDescent="0.15">
      <c r="A65" s="218"/>
      <c r="B65" s="191"/>
      <c r="C65" s="202"/>
      <c r="D65" s="178" t="s">
        <v>39</v>
      </c>
      <c r="E65" s="178" t="s">
        <v>32</v>
      </c>
      <c r="F65" s="179" t="s">
        <v>40</v>
      </c>
    </row>
    <row r="66" spans="1:7" ht="20.25" customHeight="1" x14ac:dyDescent="0.15">
      <c r="A66" s="218"/>
      <c r="B66" s="203">
        <f>'[1]5월 계약정보 공개 후 삭제-수의'!$E$9</f>
        <v>43945</v>
      </c>
      <c r="C66" s="204" t="str">
        <f>'[1]5월 계약정보 공개 후 삭제-수의'!$I$9</f>
        <v>2020.04.24.~2021.04.23.</v>
      </c>
      <c r="D66" s="206">
        <f>'[1]5월 계약정보 공개 후 삭제-수의'!$K$9</f>
        <v>1200000</v>
      </c>
      <c r="E66" s="206">
        <f>'[1]5월 계약정보 공개 후 삭제-수의'!$L$9</f>
        <v>1120000</v>
      </c>
      <c r="F66" s="208">
        <f>'[1]5월 계약정보 공개 후 삭제-수의'!$M$9</f>
        <v>0.93333333333333335</v>
      </c>
      <c r="G66" s="85"/>
    </row>
    <row r="67" spans="1:7" ht="20.25" customHeight="1" x14ac:dyDescent="0.15">
      <c r="A67" s="219"/>
      <c r="B67" s="203"/>
      <c r="C67" s="205"/>
      <c r="D67" s="207"/>
      <c r="E67" s="207"/>
      <c r="F67" s="208"/>
    </row>
    <row r="68" spans="1:7" ht="20.25" customHeight="1" x14ac:dyDescent="0.15">
      <c r="A68" s="220" t="s">
        <v>33</v>
      </c>
      <c r="B68" s="180" t="s">
        <v>34</v>
      </c>
      <c r="C68" s="180" t="s">
        <v>43</v>
      </c>
      <c r="D68" s="191" t="s">
        <v>35</v>
      </c>
      <c r="E68" s="191"/>
      <c r="F68" s="192"/>
    </row>
    <row r="69" spans="1:7" ht="20.25" customHeight="1" x14ac:dyDescent="0.15">
      <c r="A69" s="221"/>
      <c r="B69" s="10" t="str">
        <f>'[1]5월 계약정보 공개 후 삭제-수의'!$F$9</f>
        <v>㈜리아모어소프트</v>
      </c>
      <c r="C69" s="10" t="str">
        <f>'[1]5월 계약정보 공개 후 삭제-수의'!$J$9</f>
        <v>심재홍</v>
      </c>
      <c r="D69" s="222" t="str">
        <f>'[1]5월 계약정보 공개 후 삭제-수의'!$N$9</f>
        <v>서울시 영등포구 영신로 220 611</v>
      </c>
      <c r="E69" s="223"/>
      <c r="F69" s="224"/>
    </row>
    <row r="70" spans="1:7" ht="20.25" customHeight="1" x14ac:dyDescent="0.15">
      <c r="A70" s="177" t="s">
        <v>42</v>
      </c>
      <c r="B70" s="196" t="str">
        <f>'[1]5월 계약정보 공개 후 삭제-수의'!$G$9</f>
        <v>지방계약법 시행령 제25조 1항</v>
      </c>
      <c r="C70" s="196"/>
      <c r="D70" s="197"/>
      <c r="E70" s="197"/>
      <c r="F70" s="198"/>
    </row>
    <row r="71" spans="1:7" ht="20.25" customHeight="1" x14ac:dyDescent="0.15">
      <c r="A71" s="177" t="s">
        <v>41</v>
      </c>
      <c r="B71" s="197" t="str">
        <f>'[1]5월 계약정보 공개 후 삭제-수의'!$H$9</f>
        <v>성남시청소년재단</v>
      </c>
      <c r="C71" s="197"/>
      <c r="D71" s="197"/>
      <c r="E71" s="197"/>
      <c r="F71" s="198"/>
    </row>
    <row r="72" spans="1:7" ht="20.25" customHeight="1" thickBot="1" x14ac:dyDescent="0.2">
      <c r="A72" s="130" t="s">
        <v>36</v>
      </c>
      <c r="B72" s="189"/>
      <c r="C72" s="189"/>
      <c r="D72" s="189"/>
      <c r="E72" s="189"/>
      <c r="F72" s="190"/>
    </row>
    <row r="73" spans="1:7" ht="20.25" customHeight="1" thickTop="1" x14ac:dyDescent="0.15"/>
  </sheetData>
  <mergeCells count="105">
    <mergeCell ref="A68:A69"/>
    <mergeCell ref="D68:F68"/>
    <mergeCell ref="D69:F69"/>
    <mergeCell ref="B70:F70"/>
    <mergeCell ref="B71:F71"/>
    <mergeCell ref="B72:F72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2:F1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2020-04-13T00:29:54Z</cp:lastPrinted>
  <dcterms:created xsi:type="dcterms:W3CDTF">2014-01-20T06:24:27Z</dcterms:created>
  <dcterms:modified xsi:type="dcterms:W3CDTF">2020-05-15T02:00:56Z</dcterms:modified>
</cp:coreProperties>
</file>