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6월 계약정보공개(2021.05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계약현황공개!$A$2:$S$2</definedName>
    <definedName name="_xlnm._FilterDatabase" localSheetId="6" hidden="1">대금지급현황!$A$3:$M$3</definedName>
    <definedName name="_xlnm._FilterDatabase" localSheetId="1" hidden="1">용역발주계획!$A$3:$L$7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Y93" i="9" l="1"/>
  <c r="X93" i="9"/>
  <c r="Z83" i="9"/>
  <c r="Z73" i="9"/>
  <c r="Z63" i="9"/>
  <c r="Z53" i="9"/>
  <c r="Z43" i="9"/>
  <c r="Z33" i="9"/>
  <c r="Z23" i="9"/>
  <c r="Z13" i="9"/>
  <c r="Z3" i="9"/>
  <c r="Z93" i="9" l="1"/>
  <c r="X66" i="8" l="1"/>
  <c r="W66" i="8"/>
  <c r="Y59" i="8"/>
  <c r="Y52" i="8"/>
  <c r="Y45" i="8"/>
  <c r="Y38" i="8"/>
  <c r="Y31" i="8"/>
  <c r="Y24" i="8"/>
  <c r="Y17" i="8"/>
  <c r="Y10" i="8"/>
  <c r="Y3" i="8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2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Y66" i="8" l="1"/>
  <c r="H50" i="6" l="1"/>
  <c r="H51" i="6"/>
  <c r="H52" i="6"/>
  <c r="H53" i="6"/>
  <c r="H54" i="6"/>
  <c r="H55" i="6"/>
  <c r="H56" i="6"/>
  <c r="H57" i="6"/>
  <c r="H58" i="6"/>
  <c r="H59" i="6"/>
  <c r="H60" i="6"/>
  <c r="F27" i="6"/>
  <c r="F25" i="6"/>
  <c r="F22" i="6"/>
  <c r="F18" i="6"/>
  <c r="F17" i="6"/>
  <c r="F16" i="6"/>
  <c r="F15" i="6"/>
  <c r="F13" i="6"/>
  <c r="F12" i="6"/>
  <c r="F11" i="6"/>
  <c r="F10" i="6"/>
  <c r="F9" i="6"/>
  <c r="F8" i="6"/>
  <c r="F7" i="6"/>
  <c r="F6" i="6"/>
  <c r="F5" i="6"/>
  <c r="F4" i="6"/>
  <c r="H44" i="6" l="1"/>
  <c r="H49" i="6" l="1"/>
  <c r="H68" i="6"/>
  <c r="K68" i="6" s="1"/>
  <c r="H69" i="6"/>
  <c r="K69" i="6" s="1"/>
  <c r="H70" i="6"/>
  <c r="K70" i="6" s="1"/>
  <c r="H71" i="6"/>
  <c r="K71" i="6" s="1"/>
  <c r="H41" i="6"/>
  <c r="K41" i="6" s="1"/>
  <c r="H42" i="6"/>
  <c r="H43" i="6"/>
  <c r="K43" i="6" s="1"/>
  <c r="H45" i="6"/>
  <c r="H46" i="6"/>
  <c r="H47" i="6"/>
  <c r="H48" i="6"/>
  <c r="E39" i="6"/>
  <c r="E37" i="6"/>
  <c r="E38" i="6"/>
  <c r="H27" i="6" l="1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25" i="6" l="1"/>
  <c r="H24" i="6"/>
  <c r="H23" i="6"/>
  <c r="H22" i="6"/>
  <c r="H21" i="6"/>
  <c r="H20" i="6"/>
  <c r="H19" i="6"/>
  <c r="H18" i="6" l="1"/>
  <c r="H17" i="6"/>
  <c r="H26" i="6" l="1"/>
  <c r="H16" i="6"/>
  <c r="H15" i="6"/>
  <c r="H14" i="6"/>
  <c r="H4" i="6"/>
  <c r="K4" i="6" s="1"/>
  <c r="H5" i="6"/>
  <c r="H6" i="6"/>
  <c r="H7" i="6"/>
  <c r="H8" i="6"/>
  <c r="H9" i="6"/>
  <c r="H10" i="6"/>
  <c r="H11" i="6"/>
  <c r="H12" i="6"/>
  <c r="H13" i="6"/>
  <c r="M9" i="4"/>
  <c r="M8" i="4"/>
  <c r="P7" i="4"/>
  <c r="M7" i="4"/>
  <c r="P6" i="4"/>
  <c r="M6" i="4"/>
  <c r="P5" i="4"/>
  <c r="M5" i="4"/>
  <c r="P4" i="4"/>
  <c r="M4" i="4"/>
  <c r="M18" i="4" l="1"/>
  <c r="P18" i="4"/>
  <c r="M19" i="4"/>
  <c r="P19" i="4"/>
  <c r="M20" i="4"/>
  <c r="P20" i="4"/>
  <c r="M10" i="4" l="1"/>
  <c r="M11" i="4"/>
  <c r="M14" i="4"/>
  <c r="M15" i="4"/>
  <c r="M16" i="4"/>
  <c r="M17" i="4"/>
  <c r="P10" i="4"/>
  <c r="P11" i="4"/>
  <c r="P14" i="4"/>
  <c r="P15" i="4"/>
  <c r="P16" i="4"/>
  <c r="P17" i="4"/>
  <c r="M13" i="4"/>
  <c r="M12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>
  <authors>
    <author>SNYOUTH</author>
  </authors>
  <commentList>
    <comment ref="AB3" authorId="0" shapeId="0">
      <text>
        <r>
          <rPr>
            <b/>
            <sz val="9"/>
            <color indexed="81"/>
            <rFont val="Tahoma"/>
            <family val="2"/>
          </rPr>
          <t>SNYOUTH: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 shapeId="0">
      <text>
        <r>
          <rPr>
            <sz val="9"/>
            <color indexed="81"/>
            <rFont val="Tahoma"/>
            <family val="2"/>
          </rPr>
          <t xml:space="preserve">
  </t>
        </r>
        <r>
          <rPr>
            <sz val="9"/>
            <color indexed="81"/>
            <rFont val="돋움"/>
            <family val="3"/>
            <charset val="129"/>
          </rPr>
          <t>○</t>
        </r>
        <r>
          <rPr>
            <sz val="9"/>
            <color indexed="81"/>
            <rFont val="Tahoma"/>
            <family val="2"/>
          </rPr>
          <t xml:space="preserve"> (1</t>
        </r>
        <r>
          <rPr>
            <sz val="9"/>
            <color indexed="81"/>
            <rFont val="돋움"/>
            <family val="3"/>
            <charset val="129"/>
          </rPr>
          <t>차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계약
</t>
        </r>
        <r>
          <rPr>
            <sz val="9"/>
            <color indexed="81"/>
            <rFont val="Tahoma"/>
            <family val="2"/>
          </rPr>
          <t xml:space="preserve">     - </t>
        </r>
        <r>
          <rPr>
            <sz val="9"/>
            <color indexed="81"/>
            <rFont val="돋움"/>
            <family val="3"/>
            <charset val="129"/>
          </rPr>
          <t>계약기간</t>
        </r>
        <r>
          <rPr>
            <sz val="9"/>
            <color indexed="81"/>
            <rFont val="Tahoma"/>
            <family val="2"/>
          </rPr>
          <t>: 2021.06.01. ~ 2021.12.31.(7</t>
        </r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 xml:space="preserve">)
     - </t>
        </r>
        <r>
          <rPr>
            <sz val="9"/>
            <color indexed="81"/>
            <rFont val="돋움"/>
            <family val="3"/>
            <charset val="129"/>
          </rPr>
          <t>계약금액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금</t>
        </r>
        <r>
          <rPr>
            <sz val="9"/>
            <color indexed="81"/>
            <rFont val="Tahoma"/>
            <family val="2"/>
          </rPr>
          <t>4,734,430</t>
        </r>
        <r>
          <rPr>
            <sz val="9"/>
            <color indexed="81"/>
            <rFont val="돋움"/>
            <family val="3"/>
            <charset val="129"/>
          </rPr>
          <t xml:space="preserve">원
</t>
        </r>
        <r>
          <rPr>
            <sz val="9"/>
            <color indexed="81"/>
            <rFont val="Tahoma"/>
            <family val="2"/>
          </rPr>
          <t xml:space="preserve">
  </t>
        </r>
        <r>
          <rPr>
            <sz val="9"/>
            <color indexed="81"/>
            <rFont val="돋움"/>
            <family val="3"/>
            <charset val="129"/>
          </rPr>
          <t>○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장기연속계약
</t>
        </r>
        <r>
          <rPr>
            <sz val="9"/>
            <color indexed="81"/>
            <rFont val="Tahoma"/>
            <family val="2"/>
          </rPr>
          <t xml:space="preserve">     -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계약기간</t>
        </r>
        <r>
          <rPr>
            <sz val="9"/>
            <color indexed="81"/>
            <rFont val="Tahoma"/>
            <family val="2"/>
          </rPr>
          <t>: 2021.06.01. ~ 2023.12.31.(31</t>
        </r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 xml:space="preserve">)
     -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계약금액</t>
        </r>
        <r>
          <rPr>
            <sz val="9"/>
            <color indexed="81"/>
            <rFont val="Tahoma"/>
            <family val="2"/>
          </rPr>
          <t>: 19,938,190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66" authorId="0" shapeId="0">
      <text/>
    </comment>
  </commentList>
</comments>
</file>

<file path=xl/comments5.xml><?xml version="1.0" encoding="utf-8"?>
<comments xmlns="http://schemas.openxmlformats.org/spreadsheetml/2006/main">
  <authors>
    <author>SNYOUTH</author>
  </authors>
  <commentList>
    <comment ref="AC3" authorId="0" shapeId="0">
      <text>
        <r>
          <rPr>
            <b/>
            <sz val="9"/>
            <color indexed="81"/>
            <rFont val="Tahoma"/>
            <family val="2"/>
          </rPr>
          <t>SNYOUTH: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3" authorId="0" shapeId="0">
      <text>
        <r>
          <rPr>
            <sz val="9"/>
            <color indexed="81"/>
            <rFont val="Tahoma"/>
            <family val="2"/>
          </rPr>
          <t xml:space="preserve">
  </t>
        </r>
        <r>
          <rPr>
            <sz val="9"/>
            <color indexed="81"/>
            <rFont val="돋움"/>
            <family val="3"/>
            <charset val="129"/>
          </rPr>
          <t>○</t>
        </r>
        <r>
          <rPr>
            <sz val="9"/>
            <color indexed="81"/>
            <rFont val="Tahoma"/>
            <family val="2"/>
          </rPr>
          <t xml:space="preserve"> (1</t>
        </r>
        <r>
          <rPr>
            <sz val="9"/>
            <color indexed="81"/>
            <rFont val="돋움"/>
            <family val="3"/>
            <charset val="129"/>
          </rPr>
          <t>차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계약
</t>
        </r>
        <r>
          <rPr>
            <sz val="9"/>
            <color indexed="81"/>
            <rFont val="Tahoma"/>
            <family val="2"/>
          </rPr>
          <t xml:space="preserve">     - </t>
        </r>
        <r>
          <rPr>
            <sz val="9"/>
            <color indexed="81"/>
            <rFont val="돋움"/>
            <family val="3"/>
            <charset val="129"/>
          </rPr>
          <t>계약기간</t>
        </r>
        <r>
          <rPr>
            <sz val="9"/>
            <color indexed="81"/>
            <rFont val="Tahoma"/>
            <family val="2"/>
          </rPr>
          <t>: 2021.06.01. ~ 2021.12.31.(7</t>
        </r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 xml:space="preserve">)
     - </t>
        </r>
        <r>
          <rPr>
            <sz val="9"/>
            <color indexed="81"/>
            <rFont val="돋움"/>
            <family val="3"/>
            <charset val="129"/>
          </rPr>
          <t>계약금액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금</t>
        </r>
        <r>
          <rPr>
            <sz val="9"/>
            <color indexed="81"/>
            <rFont val="Tahoma"/>
            <family val="2"/>
          </rPr>
          <t>4,734,430</t>
        </r>
        <r>
          <rPr>
            <sz val="9"/>
            <color indexed="81"/>
            <rFont val="돋움"/>
            <family val="3"/>
            <charset val="129"/>
          </rPr>
          <t xml:space="preserve">원
</t>
        </r>
        <r>
          <rPr>
            <sz val="9"/>
            <color indexed="81"/>
            <rFont val="Tahoma"/>
            <family val="2"/>
          </rPr>
          <t xml:space="preserve">
  </t>
        </r>
        <r>
          <rPr>
            <sz val="9"/>
            <color indexed="81"/>
            <rFont val="돋움"/>
            <family val="3"/>
            <charset val="129"/>
          </rPr>
          <t>○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장기연속계약
</t>
        </r>
        <r>
          <rPr>
            <sz val="9"/>
            <color indexed="81"/>
            <rFont val="Tahoma"/>
            <family val="2"/>
          </rPr>
          <t xml:space="preserve">     -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계약기간</t>
        </r>
        <r>
          <rPr>
            <sz val="9"/>
            <color indexed="81"/>
            <rFont val="Tahoma"/>
            <family val="2"/>
          </rPr>
          <t>: 2021.06.01. ~ 2023.12.31.(31</t>
        </r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 xml:space="preserve">)
     -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계약금액</t>
        </r>
        <r>
          <rPr>
            <sz val="9"/>
            <color indexed="81"/>
            <rFont val="Tahoma"/>
            <family val="2"/>
          </rPr>
          <t>: 19,938,190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93" authorId="0" shapeId="0">
      <text/>
    </comment>
  </commentList>
</comments>
</file>

<file path=xl/sharedStrings.xml><?xml version="1.0" encoding="utf-8"?>
<sst xmlns="http://schemas.openxmlformats.org/spreadsheetml/2006/main" count="1545" uniqueCount="535">
  <si>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</si>
  <si>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</si>
  <si>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</si>
  <si>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</si>
  <si>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</si>
  <si>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</si>
  <si>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</si>
  <si>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</si>
  <si>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</si>
  <si>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</si>
  <si>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</si>
  <si>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</si>
  <si>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</si>
  <si>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</si>
  <si>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</si>
  <si>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</si>
  <si>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</si>
  <si>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</si>
  <si>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</si>
  <si>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</si>
  <si>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</si>
  <si>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</si>
  <si>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</si>
  <si>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</si>
  <si>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</si>
  <si>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</si>
  <si>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</si>
  <si>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</si>
  <si>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</si>
  <si>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</si>
  <si>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</si>
  <si>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</si>
  <si>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</si>
  <si>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</si>
  <si>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</si>
  <si>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</si>
  <si>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</si>
  <si>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</si>
  <si>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</si>
  <si>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</si>
  <si>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</si>
  <si>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</si>
  <si>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</si>
  <si>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</si>
  <si>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</si>
  <si>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</si>
  <si>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</si>
  <si>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</si>
  <si>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</si>
  <si>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</si>
  <si>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</si>
  <si>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</si>
  <si>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</si>
  <si>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</si>
  <si>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</si>
  <si>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</si>
  <si>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</si>
  <si>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</si>
  <si>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</si>
  <si>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</si>
  <si>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</si>
  <si>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</si>
  <si>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</si>
  <si>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</si>
  <si>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</si>
  <si>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</si>
  <si>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</si>
  <si>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</si>
  <si>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</si>
  <si>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</si>
  <si>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</si>
  <si>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</si>
  <si>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</si>
  <si>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</si>
  <si>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</si>
  <si>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</si>
  <si>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</si>
  <si>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</si>
  <si>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</si>
  <si>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</si>
  <si>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</si>
  <si>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</si>
  <si>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</si>
  <si>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</si>
  <si>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</si>
  <si>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</si>
  <si>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</si>
  <si>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</si>
  <si>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</si>
  <si>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</si>
  <si>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</si>
  <si>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</si>
  <si>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</si>
  <si>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</si>
  <si>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</si>
  <si>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</si>
  <si>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</si>
  <si>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</si>
  <si>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</si>
  <si>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</si>
  <si>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</si>
  <si>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</si>
  <si>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</si>
  <si>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</si>
  <si>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수의계약</t>
  </si>
  <si>
    <t>수의총액</t>
  </si>
  <si>
    <t>언론 보도자료 분석 위탁용역</t>
  </si>
  <si>
    <t>계약방법</t>
    <phoneticPr fontId="2" type="noConversion"/>
  </si>
  <si>
    <t>-</t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</si>
  <si>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</si>
  <si>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</si>
  <si>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</si>
  <si>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</si>
  <si>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</si>
  <si>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</si>
  <si>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</si>
  <si>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</si>
  <si>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</si>
  <si>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</si>
  <si>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</si>
  <si>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</si>
  <si>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</si>
  <si>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</si>
  <si>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</si>
  <si>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</si>
  <si>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</si>
  <si>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</si>
  <si>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</si>
  <si>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</si>
  <si>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</si>
  <si>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</si>
  <si>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</si>
  <si>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</si>
  <si>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</si>
  <si>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</si>
  <si>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도급자상호</t>
    <phoneticPr fontId="31" type="noConversion"/>
  </si>
  <si>
    <t>사유</t>
    <phoneticPr fontId="31" type="noConversion"/>
  </si>
  <si>
    <t>예정가격</t>
    <phoneticPr fontId="31" type="noConversion"/>
  </si>
  <si>
    <t>낙찰율</t>
    <phoneticPr fontId="31" type="noConversion"/>
  </si>
  <si>
    <t>도급자주소</t>
    <phoneticPr fontId="31" type="noConversion"/>
  </si>
  <si>
    <t>전략경영본부 경영지원팀</t>
  </si>
  <si>
    <t>휴대용 영상편집기 구입</t>
  </si>
  <si>
    <t>동영상 카메라 구입</t>
  </si>
  <si>
    <t>user</t>
  </si>
  <si>
    <t>전혜진</t>
  </si>
  <si>
    <t>031-729-9056</t>
  </si>
  <si>
    <t>그룹웨어 라이선스 구입</t>
  </si>
  <si>
    <t>식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</si>
  <si>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</si>
  <si>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</si>
  <si>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</si>
  <si>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</si>
  <si>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</si>
  <si>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</si>
  <si>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</si>
  <si>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2020.11.01.~2021.10.31.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</si>
  <si>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</si>
  <si>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</si>
  <si>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</si>
  <si>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</si>
  <si>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</si>
  <si>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</si>
  <si>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</si>
  <si>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</si>
  <si>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서버접근제어 솔루션 구입</t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</si>
  <si>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</si>
  <si>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</si>
  <si>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</si>
  <si>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</si>
  <si>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</si>
  <si>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</si>
  <si>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</si>
  <si>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</si>
  <si>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</si>
  <si>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</si>
  <si>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</si>
  <si>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</si>
  <si>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</si>
  <si>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</si>
  <si>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</si>
  <si>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</si>
  <si>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 xml:space="preserve"> </t>
  </si>
  <si>
    <t>대표자성명</t>
    <phoneticPr fontId="31" type="noConversion"/>
  </si>
  <si>
    <t>서울지방조달청</t>
  </si>
  <si>
    <t>2020년 성남시청소년재단 연차보고서 제작</t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</si>
  <si>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</si>
  <si>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</si>
  <si>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</si>
  <si>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</si>
  <si>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</si>
  <si>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</si>
  <si>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</si>
  <si>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</si>
  <si>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</si>
  <si>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</si>
  <si>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</si>
  <si>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</si>
  <si>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</si>
  <si>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</si>
  <si>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</si>
  <si>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</si>
  <si>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</si>
  <si>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</si>
  <si>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</si>
  <si>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</si>
  <si>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정회일</t>
  </si>
  <si>
    <t>지방계약법 시행령 제74조</t>
    <phoneticPr fontId="2" type="noConversion"/>
  </si>
  <si>
    <t>분당야탑청소년수련관</t>
  </si>
  <si>
    <t>기획조정팀 김충현</t>
  </si>
  <si>
    <t>2021. AI 기반 청소년역량진단 온라인 관리 플랫폼 구축</t>
  </si>
  <si>
    <t>이지현</t>
  </si>
  <si>
    <t>031-729-9835</t>
  </si>
  <si>
    <t>제한총액</t>
  </si>
  <si>
    <t>2021.05.10.</t>
    <phoneticPr fontId="2" type="noConversion"/>
  </si>
  <si>
    <t>수의(총액)</t>
    <phoneticPr fontId="2" type="noConversion"/>
  </si>
  <si>
    <t>2021년 『성남청년 프리인턴십』 교육과정 전문운영</t>
    <phoneticPr fontId="2" type="noConversion"/>
  </si>
  <si>
    <t xml:space="preserve">분당야탑청소년수련관 풋·캔버스 전자책 구입 </t>
    <phoneticPr fontId="2" type="noConversion"/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</si>
  <si>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</si>
  <si>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</si>
  <si>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</si>
  <si>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</si>
  <si>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</si>
  <si>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</si>
  <si>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</si>
  <si>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</si>
  <si>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</si>
  <si>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</si>
  <si>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</si>
  <si>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</si>
  <si>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</si>
  <si>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</si>
  <si>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</si>
  <si>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</si>
  <si>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</si>
  <si>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</si>
  <si>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</si>
  <si>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</si>
  <si>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</si>
  <si>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</si>
  <si>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</si>
  <si>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</si>
  <si>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</si>
  <si>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</si>
  <si>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직원채용 위탁 용역(변경계약)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</si>
  <si>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</si>
  <si>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경기도 성남시 수정구 수정로251번길 7(신흥동, 3층)</t>
  </si>
  <si>
    <t>대외협력팀 강정훈</t>
  </si>
  <si>
    <t>청년정책팀 손세원</t>
  </si>
  <si>
    <t>노동인권 박람회 알쓸신동 가로등 현수막 제작</t>
  </si>
  <si>
    <t>개</t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</si>
  <si>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</si>
  <si>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</si>
  <si>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</si>
  <si>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재단 홍보물품 구입</t>
  </si>
  <si>
    <t>수의단가</t>
  </si>
  <si>
    <t>전략경영본부 대외협력팀</t>
  </si>
  <si>
    <t>장은지</t>
  </si>
  <si>
    <t>031-729-9023</t>
  </si>
  <si>
    <t>재단 쇼핑백 제작</t>
  </si>
  <si>
    <t>그래픽 편집 프로그램 구입</t>
  </si>
  <si>
    <t>Adobe CC</t>
  </si>
  <si>
    <t>계정</t>
  </si>
  <si>
    <t>조달구매</t>
  </si>
  <si>
    <t>온라인영상회의 프로그램 구입</t>
  </si>
  <si>
    <t>2021. 중점 교육훈련(회계실무) 운영 위탁</t>
    <phoneticPr fontId="2" type="noConversion"/>
  </si>
  <si>
    <t>수의계약</t>
    <phoneticPr fontId="2" type="noConversion"/>
  </si>
  <si>
    <t>전략경영본부 인력개발팀</t>
    <phoneticPr fontId="2" type="noConversion"/>
  </si>
  <si>
    <t>정현섭</t>
    <phoneticPr fontId="2" type="noConversion"/>
  </si>
  <si>
    <t>031-729-9063</t>
    <phoneticPr fontId="2" type="noConversion"/>
  </si>
  <si>
    <t>2021년 하반기 근로자 정기 인터넷 원격교육 신청</t>
    <phoneticPr fontId="2" type="noConversion"/>
  </si>
  <si>
    <t>청소년사업본부 사업지원실</t>
    <phoneticPr fontId="2" type="noConversion"/>
  </si>
  <si>
    <t>도주성</t>
    <phoneticPr fontId="2" type="noConversion"/>
  </si>
  <si>
    <t>031-729-9074</t>
    <phoneticPr fontId="2" type="noConversion"/>
  </si>
  <si>
    <t xml:space="preserve">수정청소년수련관 초ㆍ중등 방과후아카데미 위탁급식 용역 </t>
    <phoneticPr fontId="2" type="noConversion"/>
  </si>
  <si>
    <t>수정청소년수련관</t>
    <phoneticPr fontId="2" type="noConversion"/>
  </si>
  <si>
    <t>백은솔</t>
    <phoneticPr fontId="2" type="noConversion"/>
  </si>
  <si>
    <t>031-729-9241</t>
    <phoneticPr fontId="2" type="noConversion"/>
  </si>
  <si>
    <t>수정청소년수련관 초·중등 방과후아카데미 셔틀버스 임차용역</t>
    <phoneticPr fontId="2" type="noConversion"/>
  </si>
  <si>
    <t>6월</t>
    <phoneticPr fontId="2" type="noConversion"/>
  </si>
  <si>
    <t>-해당사항없음-</t>
    <phoneticPr fontId="2" type="noConversion"/>
  </si>
  <si>
    <t>조달구매</t>
    <phoneticPr fontId="2" type="noConversion"/>
  </si>
  <si>
    <t>분당서현청소년수련관 공정무역 홍보관&amp;공정카페 조성공사 견적제출 안내 공고</t>
    <phoneticPr fontId="2" type="noConversion"/>
  </si>
  <si>
    <t>(임시)수정청소년수련관 인테리어 공사 견적제출 안내 공고</t>
    <phoneticPr fontId="2" type="noConversion"/>
  </si>
  <si>
    <t>성남시청소년상담복지센터 이전 인테리어 공사</t>
    <phoneticPr fontId="2" type="noConversion"/>
  </si>
  <si>
    <t>2021.05.20.</t>
    <phoneticPr fontId="2" type="noConversion"/>
  </si>
  <si>
    <t>2021.05.13.</t>
    <phoneticPr fontId="2" type="noConversion"/>
  </si>
  <si>
    <t>2021.05.20.</t>
    <phoneticPr fontId="2" type="noConversion"/>
  </si>
  <si>
    <t>실내건축공사업</t>
    <phoneticPr fontId="2" type="noConversion"/>
  </si>
  <si>
    <t>성남시</t>
    <phoneticPr fontId="2" type="noConversion"/>
  </si>
  <si>
    <t>2021.05.26.</t>
    <phoneticPr fontId="2" type="noConversion"/>
  </si>
  <si>
    <t>2021.06.01.</t>
    <phoneticPr fontId="2" type="noConversion"/>
  </si>
  <si>
    <t>2021.06.01.</t>
    <phoneticPr fontId="2" type="noConversion"/>
  </si>
  <si>
    <t>㈜동화에스앤디</t>
    <phoneticPr fontId="2" type="noConversion"/>
  </si>
  <si>
    <t>㈜세김에스앤디</t>
    <phoneticPr fontId="2" type="noConversion"/>
  </si>
  <si>
    <t>㈜공간설계</t>
    <phoneticPr fontId="2" type="noConversion"/>
  </si>
  <si>
    <t>2021.05.10.</t>
    <phoneticPr fontId="2" type="noConversion"/>
  </si>
  <si>
    <t>-</t>
    <phoneticPr fontId="2" type="noConversion"/>
  </si>
  <si>
    <t>없음</t>
    <phoneticPr fontId="2" type="noConversion"/>
  </si>
  <si>
    <t>-</t>
    <phoneticPr fontId="2" type="noConversion"/>
  </si>
  <si>
    <t>유찰</t>
    <phoneticPr fontId="2" type="noConversion"/>
  </si>
  <si>
    <t>컨텐츠박스</t>
    <phoneticPr fontId="2" type="noConversion"/>
  </si>
  <si>
    <t>포스트코로나 시대의 성남시 청소년서비스 수요분석과 대응전략 수립 연구</t>
  </si>
  <si>
    <t>2020년도 세입세출 결산 설명자료 및 결산 승인안 요약서 제작</t>
  </si>
  <si>
    <t>2021년도 제3회 추가경정예산(안) 제작</t>
  </si>
  <si>
    <t>재단 임직원 단체보장보험 가입</t>
  </si>
  <si>
    <t>온라인 노동인권 박람회 알쓸신동 홍보영상 제작</t>
  </si>
  <si>
    <t>2021년『성남청년 프리인턴십』교육과정 전문운영</t>
  </si>
  <si>
    <t>Working-Paper(2021-2호, 성남시 청소년정책을 위한 기초조사 보고)제작</t>
  </si>
  <si>
    <t>재단 홍보 기념품 제작비 지급</t>
  </si>
  <si>
    <t>재해복구 시스템 구성용 인터넷망 사용(1차)</t>
  </si>
  <si>
    <t>한국청소년정책연구원</t>
  </si>
  <si>
    <t>㈜케이비손해보험</t>
  </si>
  <si>
    <t>커넥티움</t>
  </si>
  <si>
    <t>컬루런트㈜</t>
  </si>
  <si>
    <t>신화인쇄</t>
  </si>
  <si>
    <t>순환보호작업장</t>
  </si>
  <si>
    <t>2022.05.31.</t>
  </si>
  <si>
    <t>준공</t>
    <phoneticPr fontId="2" type="noConversion"/>
  </si>
  <si>
    <t>준공</t>
    <phoneticPr fontId="2" type="noConversion"/>
  </si>
  <si>
    <t>준공</t>
    <phoneticPr fontId="2" type="noConversion"/>
  </si>
  <si>
    <t>2021.12월 예정</t>
    <phoneticPr fontId="2" type="noConversion"/>
  </si>
  <si>
    <t>2021.11월 예정</t>
    <phoneticPr fontId="2" type="noConversion"/>
  </si>
  <si>
    <t>2021.6월 예정</t>
    <phoneticPr fontId="2" type="noConversion"/>
  </si>
  <si>
    <t>2021.8월 예정</t>
    <phoneticPr fontId="2" type="noConversion"/>
  </si>
  <si>
    <t>2021.12월 예정</t>
    <phoneticPr fontId="2" type="noConversion"/>
  </si>
  <si>
    <t>2021.04.02.
2021.06.02.</t>
    <phoneticPr fontId="2" type="noConversion"/>
  </si>
  <si>
    <t>분기별</t>
    <phoneticPr fontId="2" type="noConversion"/>
  </si>
  <si>
    <t>(2021. 6. 3. 기준 / 단위 : 원)</t>
    <phoneticPr fontId="2" type="noConversion"/>
  </si>
  <si>
    <t>번호</t>
  </si>
  <si>
    <t>계약
요청부서</t>
    <phoneticPr fontId="31" type="noConversion"/>
  </si>
  <si>
    <t>감독원</t>
    <phoneticPr fontId="31" type="noConversion"/>
  </si>
  <si>
    <t>계약건명</t>
    <phoneticPr fontId="31" type="noConversion"/>
  </si>
  <si>
    <t>계약일</t>
    <phoneticPr fontId="31" type="noConversion"/>
  </si>
  <si>
    <t>계약방법</t>
    <phoneticPr fontId="31" type="noConversion"/>
  </si>
  <si>
    <t>계약형태</t>
    <phoneticPr fontId="31" type="noConversion"/>
  </si>
  <si>
    <t>계약
목적물</t>
    <phoneticPr fontId="31" type="noConversion"/>
  </si>
  <si>
    <t>경쟁방법</t>
    <phoneticPr fontId="31" type="noConversion"/>
  </si>
  <si>
    <t>입찰공고방법</t>
    <phoneticPr fontId="31" type="noConversion"/>
  </si>
  <si>
    <t>연락처</t>
    <phoneticPr fontId="31" type="noConversion"/>
  </si>
  <si>
    <t>기초가격</t>
    <phoneticPr fontId="31" type="noConversion"/>
  </si>
  <si>
    <t>계약금액</t>
    <phoneticPr fontId="31" type="noConversion"/>
  </si>
  <si>
    <t>수의
공개</t>
    <phoneticPr fontId="31" type="noConversion"/>
  </si>
  <si>
    <r>
      <t>선금</t>
    </r>
    <r>
      <rPr>
        <b/>
        <sz val="9"/>
        <color rgb="FF000000"/>
        <rFont val="바탕"/>
        <family val="1"/>
        <charset val="129"/>
      </rPr>
      <t xml:space="preserve">
(실제납부)</t>
    </r>
    <phoneticPr fontId="31" type="noConversion"/>
  </si>
  <si>
    <t>착공일</t>
    <phoneticPr fontId="31" type="noConversion"/>
  </si>
  <si>
    <t>준공일</t>
    <phoneticPr fontId="31" type="noConversion"/>
  </si>
  <si>
    <t>준공기한</t>
    <phoneticPr fontId="31" type="noConversion"/>
  </si>
  <si>
    <t>검수완료</t>
    <phoneticPr fontId="31" type="noConversion"/>
  </si>
  <si>
    <t>대가
지급일</t>
    <phoneticPr fontId="31" type="noConversion"/>
  </si>
  <si>
    <t>대금지급
금액</t>
    <phoneticPr fontId="31" type="noConversion"/>
  </si>
  <si>
    <t>사업자번호</t>
    <phoneticPr fontId="31" type="noConversion"/>
  </si>
  <si>
    <t>기획조정팀</t>
    <phoneticPr fontId="31" type="noConversion"/>
  </si>
  <si>
    <t>김충현</t>
    <phoneticPr fontId="31" type="noConversion"/>
  </si>
  <si>
    <t>포스트코로나 시대의 성남시 청소년서비스 수요분석과 대응전략 수립 연구</t>
    <phoneticPr fontId="31" type="noConversion"/>
  </si>
  <si>
    <t>수의</t>
  </si>
  <si>
    <t>총액</t>
  </si>
  <si>
    <t>수의1인견적</t>
  </si>
  <si>
    <t>비공고</t>
  </si>
  <si>
    <t>추정가격이 2천만원 이하인 물품의 제조·구매·용역 계약(제25조제1항제5호)</t>
    <phoneticPr fontId="31" type="noConversion"/>
  </si>
  <si>
    <t>세종특별자치시 시청대로 370 세종국책연구단지 사회정책동</t>
    <phoneticPr fontId="31" type="noConversion"/>
  </si>
  <si>
    <t>한국청소년정책연구원</t>
    <phoneticPr fontId="31" type="noConversion"/>
  </si>
  <si>
    <t>김현철</t>
    <phoneticPr fontId="31" type="noConversion"/>
  </si>
  <si>
    <t>044-415-2177</t>
    <phoneticPr fontId="31" type="noConversion"/>
  </si>
  <si>
    <t>11월 확인</t>
    <phoneticPr fontId="31" type="noConversion"/>
  </si>
  <si>
    <t>경기도지역개발채권 확인</t>
    <phoneticPr fontId="31" type="noConversion"/>
  </si>
  <si>
    <t>229-82-00591</t>
    <phoneticPr fontId="31" type="noConversion"/>
  </si>
  <si>
    <t>경영지원팀</t>
    <phoneticPr fontId="31" type="noConversion"/>
  </si>
  <si>
    <t>김지우</t>
    <phoneticPr fontId="31" type="noConversion"/>
  </si>
  <si>
    <t>2020년도 세입세출 결산 설명자료 및 결산 승인안 요약서 제작</t>
    <phoneticPr fontId="31" type="noConversion"/>
  </si>
  <si>
    <t>수의</t>
    <phoneticPr fontId="31" type="noConversion"/>
  </si>
  <si>
    <t>총액</t>
    <phoneticPr fontId="31" type="noConversion"/>
  </si>
  <si>
    <t>물품</t>
    <phoneticPr fontId="31" type="noConversion"/>
  </si>
  <si>
    <t>수의1인견적</t>
    <phoneticPr fontId="31" type="noConversion"/>
  </si>
  <si>
    <t>비공고</t>
    <phoneticPr fontId="31" type="noConversion"/>
  </si>
  <si>
    <t>경기도 성남시 중원구 산성대로 198 영건센스빌 303</t>
    <phoneticPr fontId="31" type="noConversion"/>
  </si>
  <si>
    <t>온디자인㈜</t>
    <phoneticPr fontId="31" type="noConversion"/>
  </si>
  <si>
    <t>천미애</t>
    <phoneticPr fontId="31" type="noConversion"/>
  </si>
  <si>
    <t>031-701-0439</t>
    <phoneticPr fontId="31" type="noConversion"/>
  </si>
  <si>
    <t>129-86-59669</t>
    <phoneticPr fontId="31" type="noConversion"/>
  </si>
  <si>
    <t>인력개발팀</t>
    <phoneticPr fontId="31" type="noConversion"/>
  </si>
  <si>
    <t>임희옥</t>
    <phoneticPr fontId="31" type="noConversion"/>
  </si>
  <si>
    <t>재단 임직원 단체보장보험 가입</t>
    <phoneticPr fontId="31" type="noConversion"/>
  </si>
  <si>
    <t>용역</t>
    <phoneticPr fontId="31" type="noConversion"/>
  </si>
  <si>
    <t>수의2인견적</t>
    <phoneticPr fontId="31" type="noConversion"/>
  </si>
  <si>
    <t>나라장터</t>
    <phoneticPr fontId="31" type="noConversion"/>
  </si>
  <si>
    <t>추정가격이 2천만원 초과 1억원 이하인 특수한 계약(제25조제3항제3호)</t>
    <phoneticPr fontId="31" type="noConversion"/>
  </si>
  <si>
    <t>서울시 강남구 테헤란로 117(역삼동, 케이비손해보험빌딩)</t>
    <phoneticPr fontId="31" type="noConversion"/>
  </si>
  <si>
    <t>㈜케이비손해보험</t>
    <phoneticPr fontId="31" type="noConversion"/>
  </si>
  <si>
    <t>김기환</t>
    <phoneticPr fontId="31" type="noConversion"/>
  </si>
  <si>
    <t>02-1544-0114</t>
    <phoneticPr fontId="31" type="noConversion"/>
  </si>
  <si>
    <t>2022.05.31.</t>
    <phoneticPr fontId="31" type="noConversion"/>
  </si>
  <si>
    <t>2022년 5월 확인</t>
    <phoneticPr fontId="31" type="noConversion"/>
  </si>
  <si>
    <t>202-81-48370</t>
    <phoneticPr fontId="31" type="noConversion"/>
  </si>
  <si>
    <t>청년정책팀</t>
    <phoneticPr fontId="31" type="noConversion"/>
  </si>
  <si>
    <t>손세원</t>
    <phoneticPr fontId="31" type="noConversion"/>
  </si>
  <si>
    <t>온라인 노동인권 박람회 알쓸신동 홍보영상 제작</t>
    <phoneticPr fontId="31" type="noConversion"/>
  </si>
  <si>
    <t>경기도 용인시 기흥구 중부대로 184, A동 3층 308호(영덕동)</t>
    <phoneticPr fontId="31" type="noConversion"/>
  </si>
  <si>
    <t>커넥티움</t>
    <phoneticPr fontId="31" type="noConversion"/>
  </si>
  <si>
    <t>강인성</t>
    <phoneticPr fontId="31" type="noConversion"/>
  </si>
  <si>
    <t>010-3810-0372</t>
    <phoneticPr fontId="31" type="noConversion"/>
  </si>
  <si>
    <t>249-26-00809</t>
    <phoneticPr fontId="31" type="noConversion"/>
  </si>
  <si>
    <t>노동인권 박람회 알쓸신동 가로등 현수막 제작</t>
    <phoneticPr fontId="31" type="noConversion"/>
  </si>
  <si>
    <t>031-753-2113</t>
  </si>
  <si>
    <t>129-32-12185</t>
  </si>
  <si>
    <t>청년교류팀</t>
    <phoneticPr fontId="31" type="noConversion"/>
  </si>
  <si>
    <t>김보희</t>
    <phoneticPr fontId="31" type="noConversion"/>
  </si>
  <si>
    <t>2021년『성남청년 프리인턴십』교육과정 전문운영</t>
    <phoneticPr fontId="31" type="noConversion"/>
  </si>
  <si>
    <t>충청북도 청주시 서원구 1순환로648번길 56-3(사창동) 위드짚센터</t>
    <phoneticPr fontId="31" type="noConversion"/>
  </si>
  <si>
    <t>컬루런트㈜</t>
    <phoneticPr fontId="31" type="noConversion"/>
  </si>
  <si>
    <t>유중옥, KOO NAMHOON</t>
    <phoneticPr fontId="31" type="noConversion"/>
  </si>
  <si>
    <t>010-8260-8148</t>
    <phoneticPr fontId="31" type="noConversion"/>
  </si>
  <si>
    <t>8월 확인</t>
    <phoneticPr fontId="31" type="noConversion"/>
  </si>
  <si>
    <t>266-87-01804</t>
    <phoneticPr fontId="31" type="noConversion"/>
  </si>
  <si>
    <t>Working-Paper(2021-2호, 성남시 청소년정책을 위한 기초조사 보고)제작</t>
    <phoneticPr fontId="31" type="noConversion"/>
  </si>
  <si>
    <t>경기도 성남시 분당구 미금로 251, 상가동 지하16호(금곡동)</t>
    <phoneticPr fontId="31" type="noConversion"/>
  </si>
  <si>
    <t>신화인쇄</t>
    <phoneticPr fontId="31" type="noConversion"/>
  </si>
  <si>
    <t>윤완복</t>
    <phoneticPr fontId="31" type="noConversion"/>
  </si>
  <si>
    <t>031-714-1300</t>
    <phoneticPr fontId="31" type="noConversion"/>
  </si>
  <si>
    <t>213-01-24129</t>
    <phoneticPr fontId="31" type="noConversion"/>
  </si>
  <si>
    <t>대외협력팀</t>
    <phoneticPr fontId="31" type="noConversion"/>
  </si>
  <si>
    <t>강정훈</t>
    <phoneticPr fontId="31" type="noConversion"/>
  </si>
  <si>
    <t>재단 홍보 기념품 제작비 지급</t>
    <phoneticPr fontId="31" type="noConversion"/>
  </si>
  <si>
    <t>경기도 양평군 양평읍 대흥로 106-13</t>
    <phoneticPr fontId="31" type="noConversion"/>
  </si>
  <si>
    <t>순환보호작업장</t>
    <phoneticPr fontId="31" type="noConversion"/>
  </si>
  <si>
    <t>권대관</t>
    <phoneticPr fontId="31" type="noConversion"/>
  </si>
  <si>
    <t>031-774-3688</t>
    <phoneticPr fontId="31" type="noConversion"/>
  </si>
  <si>
    <t>6월 확인</t>
    <phoneticPr fontId="31" type="noConversion"/>
  </si>
  <si>
    <t>126-82-14331</t>
    <phoneticPr fontId="31" type="noConversion"/>
  </si>
  <si>
    <t>전혜진</t>
    <phoneticPr fontId="31" type="noConversion"/>
  </si>
  <si>
    <t>재해복구 시스템 구성용 인터넷망 사용(1차)</t>
    <phoneticPr fontId="31" type="noConversion"/>
  </si>
  <si>
    <t>경기도 성남시 분당구 불정로90(정자동)</t>
    <phoneticPr fontId="31" type="noConversion"/>
  </si>
  <si>
    <t>㈜케이티</t>
    <phoneticPr fontId="31" type="noConversion"/>
  </si>
  <si>
    <t>구현모</t>
    <phoneticPr fontId="31" type="noConversion"/>
  </si>
  <si>
    <t>031-727-0114</t>
    <phoneticPr fontId="31" type="noConversion"/>
  </si>
  <si>
    <t>12월 확인</t>
    <phoneticPr fontId="31" type="noConversion"/>
  </si>
  <si>
    <t>매월</t>
    <phoneticPr fontId="31" type="noConversion"/>
  </si>
  <si>
    <t>102-81-42945</t>
    <phoneticPr fontId="31" type="noConversion"/>
  </si>
  <si>
    <t>10-1</t>
    <phoneticPr fontId="2" type="noConversion"/>
  </si>
  <si>
    <t>10-2</t>
    <phoneticPr fontId="2" type="noConversion"/>
  </si>
  <si>
    <t>8+1</t>
    <phoneticPr fontId="2" type="noConversion"/>
  </si>
  <si>
    <t>8+2</t>
    <phoneticPr fontId="2" type="noConversion"/>
  </si>
  <si>
    <t>제25조제1항제5호</t>
    <phoneticPr fontId="31" type="noConversion"/>
  </si>
  <si>
    <t>제25조제1항제5호</t>
    <phoneticPr fontId="31" type="noConversion"/>
  </si>
  <si>
    <t>제25조제1항제5호</t>
    <phoneticPr fontId="31" type="noConversion"/>
  </si>
  <si>
    <t>제25조제3항제3호</t>
    <phoneticPr fontId="31" type="noConversion"/>
  </si>
  <si>
    <t>2021-11-30</t>
    <phoneticPr fontId="2" type="noConversion"/>
  </si>
  <si>
    <t>2021-05-12</t>
    <phoneticPr fontId="2" type="noConversion"/>
  </si>
  <si>
    <t>2021-05-01</t>
    <phoneticPr fontId="2" type="noConversion"/>
  </si>
  <si>
    <t>'2021-05-07</t>
    <phoneticPr fontId="2" type="noConversion"/>
  </si>
  <si>
    <t>2021-05-10</t>
    <phoneticPr fontId="2" type="noConversion"/>
  </si>
  <si>
    <t>2021-06-01</t>
    <phoneticPr fontId="2" type="noConversion"/>
  </si>
  <si>
    <t>2021-05-18</t>
    <phoneticPr fontId="2" type="noConversion"/>
  </si>
  <si>
    <t>2021-05-18</t>
    <phoneticPr fontId="2" type="noConversion"/>
  </si>
  <si>
    <t>2021-05-20</t>
    <phoneticPr fontId="2" type="noConversion"/>
  </si>
  <si>
    <t>2021-05-26</t>
    <phoneticPr fontId="2" type="noConversion"/>
  </si>
  <si>
    <t>2021-06-01</t>
    <phoneticPr fontId="2" type="noConversion"/>
  </si>
  <si>
    <t>2021-05-26</t>
    <phoneticPr fontId="2" type="noConversion"/>
  </si>
  <si>
    <t>2021-08-09</t>
    <phoneticPr fontId="2" type="noConversion"/>
  </si>
  <si>
    <t>2021-05-28</t>
    <phoneticPr fontId="2" type="noConversion"/>
  </si>
  <si>
    <t>2021-06-05</t>
    <phoneticPr fontId="2" type="noConversion"/>
  </si>
  <si>
    <t>2021-12-31</t>
    <phoneticPr fontId="2" type="noConversion"/>
  </si>
  <si>
    <t>2021-05-21</t>
    <phoneticPr fontId="2" type="noConversion"/>
  </si>
  <si>
    <t xml:space="preserve"> </t>
    <phoneticPr fontId="2" type="noConversion"/>
  </si>
  <si>
    <t xml:space="preserve">  </t>
  </si>
  <si>
    <t xml:space="preserve">  </t>
    <phoneticPr fontId="2" type="noConversion"/>
  </si>
  <si>
    <t xml:space="preserve"> </t>
    <phoneticPr fontId="2" type="noConversion"/>
  </si>
  <si>
    <t xml:space="preserve"> </t>
    <phoneticPr fontId="2" type="noConversion"/>
  </si>
  <si>
    <t>기획조정팀</t>
    <phoneticPr fontId="31" type="noConversion"/>
  </si>
  <si>
    <t>김민경</t>
    <phoneticPr fontId="31" type="noConversion"/>
  </si>
  <si>
    <t>2021년도 제3회 추가경정예산(안) 제작</t>
    <phoneticPr fontId="31" type="noConversion"/>
  </si>
  <si>
    <t>수의</t>
    <phoneticPr fontId="31" type="noConversion"/>
  </si>
  <si>
    <t>총액</t>
    <phoneticPr fontId="31" type="noConversion"/>
  </si>
  <si>
    <t>물품</t>
    <phoneticPr fontId="31" type="noConversion"/>
  </si>
  <si>
    <t>수의1인견적</t>
    <phoneticPr fontId="31" type="noConversion"/>
  </si>
  <si>
    <t>비공고</t>
    <phoneticPr fontId="31" type="noConversion"/>
  </si>
  <si>
    <t>경기도 성남시 분당구 성남대로 165, 238호(금곡동)</t>
    <phoneticPr fontId="31" type="noConversion"/>
  </si>
  <si>
    <t>㈜프린트라인</t>
    <phoneticPr fontId="31" type="noConversion"/>
  </si>
  <si>
    <t>신동일</t>
    <phoneticPr fontId="31" type="noConversion"/>
  </si>
  <si>
    <t>031-782-4733</t>
    <phoneticPr fontId="31" type="noConversion"/>
  </si>
  <si>
    <t>2021-05-14</t>
    <phoneticPr fontId="2" type="noConversion"/>
  </si>
  <si>
    <t>567-81-00064</t>
    <phoneticPr fontId="31" type="noConversion"/>
  </si>
  <si>
    <t>추정가격이 2천만원 이하인 물품의 제조·구매·용역 계약(제25조제1항제5호)</t>
    <phoneticPr fontId="31" type="noConversion"/>
  </si>
  <si>
    <t>추정가격이 2천만원 이하인 물품의 제조·구매·용역 계약(제25조제1항제5호)</t>
    <phoneticPr fontId="31" type="noConversion"/>
  </si>
  <si>
    <t>추정가격이 2천만원 이하인 물품의 제조·구매·용역 계약(제25조제1항제5호)</t>
    <phoneticPr fontId="31" type="noConversion"/>
  </si>
  <si>
    <t>추정가격 2천만원 초과 5천만원 이하 소기업,소상공인 계약(제25조제1항제5호)</t>
    <phoneticPr fontId="31" type="noConversion"/>
  </si>
  <si>
    <t>6-2</t>
    <phoneticPr fontId="31" type="noConversion"/>
  </si>
  <si>
    <t>6-1</t>
    <phoneticPr fontId="31" type="noConversion"/>
  </si>
  <si>
    <t>성남시청소년재단</t>
    <phoneticPr fontId="31" type="noConversion"/>
  </si>
  <si>
    <t>2021-05-01 ~ 2021-11-30</t>
  </si>
  <si>
    <t>지방계약법 시행령 제25조제1항제5호</t>
  </si>
  <si>
    <t>세종특별자치시 시청대로 370 세종국책연구단지 사회정책동</t>
  </si>
  <si>
    <t>경영지원팀 김지우</t>
  </si>
  <si>
    <t>'2021-05-07 ~ 2021-05-12</t>
  </si>
  <si>
    <t>경기도 성남시 중원구 산성대로 198 영건센스빌 303</t>
  </si>
  <si>
    <t>기획조정팀 김민경</t>
  </si>
  <si>
    <t>2021-05-10 ~ 2021-05-14</t>
  </si>
  <si>
    <t>경기도 성남시 분당구 성남대로 165, 238호(금곡동)</t>
  </si>
  <si>
    <t>인력개발팀 임희옥</t>
  </si>
  <si>
    <t>2021-06-01 ~ 2022.05.31.</t>
  </si>
  <si>
    <t>지방계약법 시행령 제25조제3항제3호</t>
  </si>
  <si>
    <t>서울시 강남구 테헤란로 117(역삼동, 케이비손해보험빌딩)</t>
  </si>
  <si>
    <t>2021-05-18 ~ 2021-05-26</t>
  </si>
  <si>
    <t>경기도 용인시 기흥구 중부대로 184, A동 3층 308호(영덕동)</t>
  </si>
  <si>
    <t>2021-05-18 ~ 2021-05-21</t>
  </si>
  <si>
    <t>청년교류팀 김보희</t>
  </si>
  <si>
    <t>2021-05-18 ~ 2021-08-09</t>
  </si>
  <si>
    <t>충청북도 청주시 서원구 1순환로648번길 56-3(사창동) 위드짚센터</t>
  </si>
  <si>
    <t>2021-05-20 ~ 2021-05-28</t>
  </si>
  <si>
    <t>경기도 성남시 분당구 미금로 251, 상가동 지하16호(금곡동)</t>
  </si>
  <si>
    <t>2021-05-26 ~ 2021-06-05</t>
  </si>
  <si>
    <t>경기도 양평군 양평읍 대흥로 106-13</t>
  </si>
  <si>
    <t>경영지원팀 전혜진</t>
  </si>
  <si>
    <t>2021-06-01 ~ 2021-12-31</t>
  </si>
  <si>
    <t>경기도 성남시 분당구 불정로90(정자동)</t>
  </si>
  <si>
    <t>김현철</t>
  </si>
  <si>
    <t>천미애</t>
  </si>
  <si>
    <t>신동일</t>
  </si>
  <si>
    <t>김기환</t>
  </si>
  <si>
    <t>추정가격이 2천만원 초과 1억원 이하인 특수한 계약(제25조제3항제3호)</t>
  </si>
  <si>
    <t>강인성</t>
  </si>
  <si>
    <t>유중옥, KOO NAMHOON</t>
  </si>
  <si>
    <t>추정가격 2천만원 초과 5천만원 이하 소기업,소상공인 계약(제25조제1항제5호)</t>
  </si>
  <si>
    <t>윤완복</t>
  </si>
  <si>
    <t>권대관</t>
  </si>
  <si>
    <t>구현모</t>
  </si>
  <si>
    <t>중원청소년수련관 옥외공간 보도블럭 정비공사 변경계약</t>
  </si>
  <si>
    <t>분당서현청소년수련관 장애인 편의시설 개선공사 변경계약</t>
  </si>
  <si>
    <t>전략경영본부</t>
    <phoneticPr fontId="2" type="noConversion"/>
  </si>
  <si>
    <t>2021.03.29.~2021.05.12.</t>
    <phoneticPr fontId="2" type="noConversion"/>
  </si>
  <si>
    <t>2021.04.01.~2021.04.28.</t>
    <phoneticPr fontId="2" type="noConversion"/>
  </si>
  <si>
    <t>2021.03.29.~2021.05.12.</t>
    <phoneticPr fontId="2" type="noConversion"/>
  </si>
  <si>
    <t>2021.04.01.~2021.04.28.</t>
    <phoneticPr fontId="2" type="noConversion"/>
  </si>
  <si>
    <t>퇴직공제부금비 원가설계 누락으로 인한 반영</t>
    <phoneticPr fontId="2" type="noConversion"/>
  </si>
  <si>
    <t>㈜동해조경건설</t>
  </si>
  <si>
    <t>덴버코리아이엔씨 주식회사</t>
  </si>
  <si>
    <t>정보시스템 통합유지관리 용역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</si>
</sst>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#,##0;&quot;△&quot;#,##0"/>
    <numFmt numFmtId="183" formatCode="General&quot;월&quot;"/>
    <numFmt numFmtId="184" formatCode="General&quot;년&quot;"/>
    <numFmt numFmtId="185" formatCode="mm&quot;월&quot;\ dd&quot;일&quot;"/>
    <numFmt numFmtId="186" formatCode="General&quot;개&quot;&quot;사&quot;"/>
    <numFmt numFmtId="187" formatCode="\(yyyy\.mm\.dd\.\)"/>
  </numFmts>
  <fonts count="4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rgb="FFFF0000"/>
      <name val="맑은 고딕"/>
      <family val="3"/>
      <charset val="129"/>
      <scheme val="major"/>
    </font>
    <font>
      <b/>
      <sz val="14"/>
      <color theme="1"/>
      <name val="바탕"/>
      <family val="1"/>
      <charset val="129"/>
    </font>
    <font>
      <b/>
      <sz val="14"/>
      <color rgb="FF000000"/>
      <name val="바탕"/>
      <family val="1"/>
      <charset val="129"/>
    </font>
    <font>
      <b/>
      <sz val="16"/>
      <color rgb="FFFF0000"/>
      <name val="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바탕"/>
      <family val="1"/>
      <charset val="129"/>
    </font>
    <font>
      <sz val="16"/>
      <color rgb="FFFF0000"/>
      <name val="바탕"/>
      <family val="1"/>
      <charset val="129"/>
    </font>
    <font>
      <b/>
      <sz val="10"/>
      <color theme="1"/>
      <name val="바탕"/>
      <family val="1"/>
      <charset val="129"/>
    </font>
    <font>
      <b/>
      <sz val="10"/>
      <color rgb="FF000000"/>
      <name val="바탕"/>
      <family val="1"/>
      <charset val="129"/>
    </font>
    <font>
      <sz val="10"/>
      <color theme="1"/>
      <name val="바탕"/>
      <family val="1"/>
      <charset val="129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strike/>
      <sz val="10"/>
      <color rgb="FFFF0000"/>
      <name val="맑은 고딕"/>
      <family val="3"/>
      <charset val="129"/>
      <scheme val="major"/>
    </font>
    <font>
      <b/>
      <sz val="11"/>
      <color rgb="FF000000"/>
      <name val="바탕"/>
      <family val="1"/>
      <charset val="129"/>
    </font>
    <font>
      <b/>
      <sz val="9"/>
      <color rgb="FF000000"/>
      <name val="바탕"/>
      <family val="1"/>
      <charset val="129"/>
    </font>
    <font>
      <sz val="11"/>
      <color rgb="FFFF0000"/>
      <name val="바탕"/>
      <family val="1"/>
      <charset val="129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/>
      <diagonal/>
    </border>
    <border>
      <left style="hair">
        <color rgb="FF000000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rgb="FF000000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 style="thin">
        <color auto="1"/>
      </right>
      <top/>
      <bottom style="hair">
        <color auto="1"/>
      </bottom>
      <diagonal/>
    </border>
    <border>
      <left style="hair">
        <color rgb="FF000000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thin">
        <color indexed="64"/>
      </bottom>
      <diagonal/>
    </border>
    <border>
      <left style="hair">
        <color rgb="FF000000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rgb="FF000000"/>
      </right>
      <top/>
      <bottom style="hair">
        <color auto="1"/>
      </bottom>
      <diagonal/>
    </border>
    <border>
      <left style="hair">
        <color rgb="FF000000"/>
      </left>
      <right/>
      <top style="hair">
        <color auto="1"/>
      </top>
      <bottom style="thin">
        <color indexed="64"/>
      </bottom>
      <diagonal/>
    </border>
    <border>
      <left/>
      <right style="hair">
        <color rgb="FF000000"/>
      </right>
      <top style="hair">
        <color auto="1"/>
      </top>
      <bottom style="thin">
        <color indexed="64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78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6" fillId="0" borderId="0" xfId="0" applyFont="1"/>
    <xf numFmtId="0" fontId="9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41" fontId="9" fillId="0" borderId="1" xfId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8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2" xfId="0" applyNumberFormat="1" applyFont="1" applyFill="1" applyBorder="1" applyAlignment="1">
      <alignment vertical="center" shrinkToFit="1"/>
    </xf>
    <xf numFmtId="0" fontId="6" fillId="2" borderId="26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Continuous" vertical="center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6" fillId="0" borderId="0" xfId="0" applyNumberFormat="1" applyFont="1" applyFill="1" applyBorder="1" applyAlignment="1" applyProtection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3" fontId="22" fillId="0" borderId="18" xfId="0" applyNumberFormat="1" applyFont="1" applyBorder="1" applyAlignment="1">
      <alignment horizontal="center" vertical="center" shrinkToFit="1"/>
    </xf>
    <xf numFmtId="10" fontId="22" fillId="0" borderId="7" xfId="0" applyNumberFormat="1" applyFont="1" applyBorder="1" applyAlignment="1">
      <alignment horizontal="center" vertical="center" shrinkToFit="1"/>
    </xf>
    <xf numFmtId="14" fontId="22" fillId="0" borderId="18" xfId="0" applyNumberFormat="1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181" fontId="22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quotePrefix="1" applyNumberFormat="1" applyFont="1" applyFill="1" applyBorder="1" applyAlignment="1" applyProtection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0" fontId="6" fillId="0" borderId="2" xfId="5763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6" fillId="2" borderId="26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right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177" fontId="32" fillId="0" borderId="0" xfId="0" applyNumberFormat="1" applyFont="1" applyFill="1" applyAlignment="1">
      <alignment horizontal="left" vertical="center" shrinkToFit="1"/>
    </xf>
    <xf numFmtId="178" fontId="32" fillId="0" borderId="0" xfId="0" applyNumberFormat="1" applyFont="1" applyFill="1" applyAlignment="1">
      <alignment horizontal="center" vertical="center"/>
    </xf>
    <xf numFmtId="177" fontId="32" fillId="0" borderId="0" xfId="0" applyNumberFormat="1" applyFont="1" applyFill="1" applyAlignment="1">
      <alignment horizontal="center" vertical="center" shrinkToFit="1"/>
    </xf>
    <xf numFmtId="176" fontId="32" fillId="0" borderId="0" xfId="0" applyNumberFormat="1" applyFont="1" applyFill="1" applyAlignment="1">
      <alignment horizontal="center" vertical="center"/>
    </xf>
    <xf numFmtId="0" fontId="33" fillId="0" borderId="0" xfId="0" applyNumberFormat="1" applyFont="1" applyFill="1" applyAlignment="1">
      <alignment horizontal="center" vertical="center"/>
    </xf>
    <xf numFmtId="182" fontId="32" fillId="0" borderId="0" xfId="0" applyNumberFormat="1" applyFont="1" applyFill="1" applyAlignment="1">
      <alignment horizontal="right" vertical="center"/>
    </xf>
    <xf numFmtId="10" fontId="32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77" fontId="23" fillId="0" borderId="7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81" fontId="22" fillId="0" borderId="18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177" fontId="22" fillId="0" borderId="19" xfId="0" applyNumberFormat="1" applyFont="1" applyBorder="1" applyAlignment="1">
      <alignment horizontal="center" vertical="center" shrinkToFit="1"/>
    </xf>
    <xf numFmtId="10" fontId="36" fillId="0" borderId="34" xfId="0" applyNumberFormat="1" applyFont="1" applyFill="1" applyBorder="1" applyAlignment="1">
      <alignment horizontal="center" vertical="center" shrinkToFit="1"/>
    </xf>
    <xf numFmtId="177" fontId="36" fillId="0" borderId="34" xfId="0" applyNumberFormat="1" applyFont="1" applyFill="1" applyBorder="1" applyAlignment="1">
      <alignment horizontal="center" vertical="center" shrinkToFit="1"/>
    </xf>
    <xf numFmtId="10" fontId="36" fillId="0" borderId="37" xfId="0" applyNumberFormat="1" applyFont="1" applyFill="1" applyBorder="1" applyAlignment="1">
      <alignment horizontal="center" vertical="center" shrinkToFit="1"/>
    </xf>
    <xf numFmtId="177" fontId="36" fillId="0" borderId="37" xfId="0" applyNumberFormat="1" applyFont="1" applyFill="1" applyBorder="1" applyAlignment="1">
      <alignment horizontal="center" vertical="center" shrinkToFit="1"/>
    </xf>
    <xf numFmtId="177" fontId="36" fillId="0" borderId="0" xfId="0" applyNumberFormat="1" applyFont="1" applyFill="1" applyBorder="1" applyAlignment="1">
      <alignment horizontal="left" vertical="center" shrinkToFit="1"/>
    </xf>
    <xf numFmtId="182" fontId="36" fillId="0" borderId="0" xfId="0" applyNumberFormat="1" applyFont="1" applyFill="1" applyBorder="1" applyAlignment="1">
      <alignment horizontal="right" vertical="center" shrinkToFit="1"/>
    </xf>
    <xf numFmtId="10" fontId="36" fillId="0" borderId="0" xfId="0" applyNumberFormat="1" applyFont="1" applyFill="1" applyBorder="1" applyAlignment="1">
      <alignment horizontal="center" vertical="center" shrinkToFit="1"/>
    </xf>
    <xf numFmtId="178" fontId="36" fillId="0" borderId="0" xfId="0" applyNumberFormat="1" applyFont="1" applyFill="1" applyBorder="1" applyAlignment="1">
      <alignment horizontal="center" vertical="center" shrinkToFit="1"/>
    </xf>
    <xf numFmtId="177" fontId="36" fillId="0" borderId="0" xfId="0" applyNumberFormat="1" applyFont="1" applyFill="1" applyBorder="1" applyAlignment="1">
      <alignment horizontal="center" vertical="center" shrinkToFit="1"/>
    </xf>
    <xf numFmtId="176" fontId="36" fillId="0" borderId="0" xfId="0" applyNumberFormat="1" applyFont="1" applyFill="1" applyBorder="1" applyAlignment="1">
      <alignment horizontal="center" vertical="center" shrinkToFit="1"/>
    </xf>
    <xf numFmtId="49" fontId="36" fillId="0" borderId="0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48" xfId="0" applyNumberFormat="1" applyFont="1" applyFill="1" applyBorder="1" applyAlignment="1" applyProtection="1">
      <alignment horizontal="center" vertical="center" shrinkToFit="1"/>
    </xf>
    <xf numFmtId="177" fontId="5" fillId="0" borderId="48" xfId="0" applyNumberFormat="1" applyFont="1" applyFill="1" applyBorder="1" applyAlignment="1">
      <alignment horizontal="left" vertical="center" shrinkToFit="1"/>
    </xf>
    <xf numFmtId="41" fontId="5" fillId="0" borderId="48" xfId="1" quotePrefix="1" applyFont="1" applyBorder="1" applyAlignment="1">
      <alignment vertical="center" shrinkToFit="1"/>
    </xf>
    <xf numFmtId="0" fontId="5" fillId="0" borderId="48" xfId="0" applyNumberFormat="1" applyFont="1" applyFill="1" applyBorder="1" applyAlignment="1" applyProtection="1">
      <alignment horizontal="center" vertical="center" shrinkToFit="1"/>
    </xf>
    <xf numFmtId="0" fontId="5" fillId="0" borderId="48" xfId="0" applyNumberFormat="1" applyFont="1" applyFill="1" applyBorder="1" applyAlignment="1">
      <alignment vertical="center" shrinkToFit="1"/>
    </xf>
    <xf numFmtId="41" fontId="5" fillId="0" borderId="48" xfId="1" applyFont="1" applyFill="1" applyBorder="1" applyAlignment="1">
      <alignment horizontal="right" vertical="center" shrinkToFit="1"/>
    </xf>
    <xf numFmtId="41" fontId="5" fillId="0" borderId="48" xfId="1" applyFont="1" applyFill="1" applyBorder="1" applyAlignment="1" applyProtection="1">
      <alignment horizontal="right" vertical="center" shrinkToFit="1"/>
    </xf>
    <xf numFmtId="41" fontId="5" fillId="0" borderId="48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38" fillId="0" borderId="0" xfId="0" applyNumberFormat="1" applyFont="1" applyFill="1" applyBorder="1" applyAlignment="1" applyProtection="1">
      <alignment horizontal="centerContinuous" vertical="center"/>
    </xf>
    <xf numFmtId="0" fontId="40" fillId="0" borderId="1" xfId="0" applyNumberFormat="1" applyFont="1" applyFill="1" applyBorder="1" applyAlignment="1" applyProtection="1">
      <alignment vertic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40" fillId="0" borderId="1" xfId="0" applyNumberFormat="1" applyFont="1" applyFill="1" applyBorder="1" applyAlignment="1" applyProtection="1">
      <alignment vertical="center" shrinkToFit="1"/>
    </xf>
    <xf numFmtId="41" fontId="40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3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37" fillId="0" borderId="0" xfId="0" applyFont="1" applyFill="1"/>
    <xf numFmtId="184" fontId="5" fillId="0" borderId="2" xfId="0" applyNumberFormat="1" applyFont="1" applyFill="1" applyBorder="1" applyAlignment="1">
      <alignment horizontal="center" vertical="center" shrinkToFit="1"/>
    </xf>
    <xf numFmtId="184" fontId="5" fillId="0" borderId="2" xfId="0" applyNumberFormat="1" applyFont="1" applyBorder="1" applyAlignment="1">
      <alignment horizontal="center" vertical="center" shrinkToFit="1"/>
    </xf>
    <xf numFmtId="185" fontId="6" fillId="0" borderId="2" xfId="1" quotePrefix="1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48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4" fillId="4" borderId="2" xfId="0" applyNumberFormat="1" applyFont="1" applyFill="1" applyBorder="1" applyAlignment="1" applyProtection="1">
      <alignment horizontal="center" vertical="center" shrinkToFit="1"/>
    </xf>
    <xf numFmtId="177" fontId="24" fillId="0" borderId="2" xfId="0" quotePrefix="1" applyNumberFormat="1" applyFont="1" applyFill="1" applyBorder="1" applyAlignment="1">
      <alignment horizontal="left" vertical="center" shrinkToFit="1"/>
    </xf>
    <xf numFmtId="177" fontId="24" fillId="0" borderId="2" xfId="0" applyNumberFormat="1" applyFont="1" applyFill="1" applyBorder="1" applyAlignment="1">
      <alignment horizontal="left" vertical="center" shrinkToFit="1"/>
    </xf>
    <xf numFmtId="41" fontId="24" fillId="0" borderId="2" xfId="1" quotePrefix="1" applyFont="1" applyBorder="1" applyAlignment="1">
      <alignment vertical="center" shrinkToFit="1"/>
    </xf>
    <xf numFmtId="181" fontId="24" fillId="0" borderId="2" xfId="2" applyNumberFormat="1" applyFont="1" applyBorder="1" applyAlignment="1">
      <alignment horizontal="center" vertical="center" shrinkToFit="1"/>
    </xf>
    <xf numFmtId="181" fontId="24" fillId="0" borderId="2" xfId="0" applyNumberFormat="1" applyFont="1" applyFill="1" applyBorder="1" applyAlignment="1">
      <alignment horizontal="center" vertical="center" shrinkToFit="1"/>
    </xf>
    <xf numFmtId="0" fontId="2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24" fillId="0" borderId="2" xfId="1" applyFont="1" applyFill="1" applyBorder="1" applyAlignment="1" applyProtection="1">
      <alignment horizontal="right" vertical="center" shrinkToFit="1"/>
    </xf>
    <xf numFmtId="41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1" fontId="24" fillId="0" borderId="2" xfId="1" applyFont="1" applyFill="1" applyBorder="1" applyAlignment="1">
      <alignment horizontal="right" vertical="center" shrinkToFit="1"/>
    </xf>
    <xf numFmtId="41" fontId="24" fillId="0" borderId="2" xfId="1" quotePrefix="1" applyFont="1" applyFill="1" applyBorder="1" applyAlignment="1" applyProtection="1">
      <alignment horizontal="right" vertical="center" shrinkToFit="1"/>
    </xf>
    <xf numFmtId="38" fontId="5" fillId="4" borderId="2" xfId="5766" applyNumberFormat="1" applyFont="1" applyFill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38" fontId="5" fillId="4" borderId="2" xfId="5764" applyNumberFormat="1" applyFont="1" applyFill="1" applyBorder="1" applyAlignment="1">
      <alignment horizontal="center" vertical="center" shrinkToFit="1"/>
    </xf>
    <xf numFmtId="41" fontId="5" fillId="4" borderId="2" xfId="5765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center" vertical="center" wrapText="1" shrinkToFit="1"/>
    </xf>
    <xf numFmtId="177" fontId="5" fillId="4" borderId="2" xfId="0" quotePrefix="1" applyNumberFormat="1" applyFont="1" applyFill="1" applyBorder="1" applyAlignment="1">
      <alignment horizontal="center" vertical="center" wrapText="1" shrinkToFit="1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181" fontId="24" fillId="0" borderId="2" xfId="0" quotePrefix="1" applyNumberFormat="1" applyFont="1" applyBorder="1" applyAlignment="1">
      <alignment horizontal="center" vertical="center" shrinkToFit="1"/>
    </xf>
    <xf numFmtId="38" fontId="5" fillId="0" borderId="2" xfId="5768" applyNumberFormat="1" applyFont="1" applyFill="1" applyBorder="1" applyAlignment="1">
      <alignment horizontal="right" vertical="center" shrinkToFit="1"/>
    </xf>
    <xf numFmtId="186" fontId="6" fillId="0" borderId="2" xfId="0" applyNumberFormat="1" applyFont="1" applyFill="1" applyBorder="1" applyAlignment="1" applyProtection="1">
      <alignment horizontal="center" vertical="center"/>
    </xf>
    <xf numFmtId="9" fontId="6" fillId="0" borderId="2" xfId="5763" applyNumberFormat="1" applyFont="1" applyFill="1" applyBorder="1" applyAlignment="1" applyProtection="1">
      <alignment horizontal="center" vertical="center" shrinkToFit="1"/>
    </xf>
    <xf numFmtId="0" fontId="42" fillId="0" borderId="2" xfId="0" applyNumberFormat="1" applyFont="1" applyFill="1" applyBorder="1" applyAlignment="1" applyProtection="1">
      <alignment horizontal="center" vertical="center" shrinkToFit="1"/>
    </xf>
    <xf numFmtId="177" fontId="42" fillId="0" borderId="2" xfId="0" applyNumberFormat="1" applyFont="1" applyFill="1" applyBorder="1" applyAlignment="1">
      <alignment horizontal="left" vertical="center" shrinkToFit="1"/>
    </xf>
    <xf numFmtId="41" fontId="42" fillId="0" borderId="2" xfId="1" quotePrefix="1" applyFont="1" applyFill="1" applyBorder="1" applyAlignment="1">
      <alignment vertical="center" shrinkToFit="1"/>
    </xf>
    <xf numFmtId="181" fontId="42" fillId="0" borderId="2" xfId="2" applyNumberFormat="1" applyFont="1" applyFill="1" applyBorder="1" applyAlignment="1">
      <alignment horizontal="center" vertical="center" shrinkToFit="1"/>
    </xf>
    <xf numFmtId="181" fontId="42" fillId="0" borderId="2" xfId="0" applyNumberFormat="1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181" fontId="24" fillId="5" borderId="2" xfId="0" applyNumberFormat="1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wrapText="1"/>
    </xf>
    <xf numFmtId="0" fontId="5" fillId="0" borderId="2" xfId="0" quotePrefix="1" applyNumberFormat="1" applyFont="1" applyBorder="1" applyAlignment="1">
      <alignment horizontal="left" vertical="center" shrinkToFit="1"/>
    </xf>
    <xf numFmtId="187" fontId="5" fillId="0" borderId="2" xfId="0" applyNumberFormat="1" applyFont="1" applyFill="1" applyBorder="1" applyAlignment="1">
      <alignment horizontal="center" vertical="center" shrinkToFit="1"/>
    </xf>
    <xf numFmtId="187" fontId="5" fillId="0" borderId="48" xfId="0" applyNumberFormat="1" applyFont="1" applyFill="1" applyBorder="1" applyAlignment="1">
      <alignment horizontal="center" vertical="center" shrinkToFit="1"/>
    </xf>
    <xf numFmtId="41" fontId="24" fillId="5" borderId="2" xfId="1" applyFont="1" applyFill="1" applyBorder="1" applyAlignment="1" applyProtection="1">
      <alignment horizontal="right" vertical="center" shrinkToFit="1"/>
    </xf>
    <xf numFmtId="41" fontId="5" fillId="5" borderId="2" xfId="1" applyFont="1" applyFill="1" applyBorder="1" applyAlignment="1" applyProtection="1">
      <alignment horizontal="right" vertical="center" shrinkToFit="1"/>
    </xf>
    <xf numFmtId="181" fontId="24" fillId="5" borderId="2" xfId="0" applyNumberFormat="1" applyFont="1" applyFill="1" applyBorder="1" applyAlignment="1" applyProtection="1">
      <alignment horizontal="center" vertical="center" shrinkToFit="1"/>
    </xf>
    <xf numFmtId="49" fontId="32" fillId="0" borderId="46" xfId="0" applyNumberFormat="1" applyFont="1" applyFill="1" applyBorder="1" applyAlignment="1">
      <alignment horizontal="center" vertical="center" shrinkToFit="1"/>
    </xf>
    <xf numFmtId="49" fontId="32" fillId="0" borderId="46" xfId="0" applyNumberFormat="1" applyFont="1" applyFill="1" applyBorder="1" applyAlignment="1">
      <alignment horizontal="center" vertical="center" wrapText="1" shrinkToFit="1"/>
    </xf>
    <xf numFmtId="177" fontId="32" fillId="0" borderId="47" xfId="0" applyNumberFormat="1" applyFont="1" applyFill="1" applyBorder="1" applyAlignment="1">
      <alignment horizontal="center" vertical="center" wrapText="1"/>
    </xf>
    <xf numFmtId="177" fontId="32" fillId="0" borderId="2" xfId="0" applyNumberFormat="1" applyFont="1" applyFill="1" applyBorder="1" applyAlignment="1">
      <alignment horizontal="center" vertical="center"/>
    </xf>
    <xf numFmtId="177" fontId="32" fillId="0" borderId="49" xfId="0" applyNumberFormat="1" applyFont="1" applyFill="1" applyBorder="1" applyAlignment="1">
      <alignment horizontal="center" vertical="center" shrinkToFit="1"/>
    </xf>
    <xf numFmtId="177" fontId="32" fillId="0" borderId="50" xfId="0" applyNumberFormat="1" applyFont="1" applyFill="1" applyBorder="1" applyAlignment="1">
      <alignment horizontal="center" vertical="center" shrinkToFit="1"/>
    </xf>
    <xf numFmtId="177" fontId="32" fillId="0" borderId="51" xfId="0" applyNumberFormat="1" applyFont="1" applyFill="1" applyBorder="1" applyAlignment="1">
      <alignment horizontal="center" vertical="center" shrinkToFit="1"/>
    </xf>
    <xf numFmtId="177" fontId="32" fillId="0" borderId="51" xfId="0" applyNumberFormat="1" applyFont="1" applyFill="1" applyBorder="1" applyAlignment="1">
      <alignment horizontal="left" vertical="center" shrinkToFit="1"/>
    </xf>
    <xf numFmtId="181" fontId="32" fillId="0" borderId="52" xfId="0" applyNumberFormat="1" applyFont="1" applyFill="1" applyBorder="1" applyAlignment="1">
      <alignment horizontal="center" vertical="center" shrinkToFit="1"/>
    </xf>
    <xf numFmtId="177" fontId="32" fillId="0" borderId="53" xfId="0" applyNumberFormat="1" applyFont="1" applyFill="1" applyBorder="1" applyAlignment="1">
      <alignment horizontal="center" vertical="center" shrinkToFit="1"/>
    </xf>
    <xf numFmtId="177" fontId="32" fillId="0" borderId="54" xfId="0" applyNumberFormat="1" applyFont="1" applyFill="1" applyBorder="1" applyAlignment="1">
      <alignment horizontal="center" vertical="center" shrinkToFit="1"/>
    </xf>
    <xf numFmtId="0" fontId="32" fillId="0" borderId="55" xfId="0" applyFont="1" applyFill="1" applyBorder="1" applyAlignment="1">
      <alignment horizontal="center" vertical="center" shrinkToFit="1"/>
    </xf>
    <xf numFmtId="177" fontId="32" fillId="0" borderId="53" xfId="0" applyNumberFormat="1" applyFont="1" applyFill="1" applyBorder="1" applyAlignment="1">
      <alignment horizontal="left" vertical="center" shrinkToFit="1"/>
    </xf>
    <xf numFmtId="177" fontId="32" fillId="0" borderId="56" xfId="0" applyNumberFormat="1" applyFont="1" applyFill="1" applyBorder="1" applyAlignment="1">
      <alignment horizontal="center" vertical="center" shrinkToFit="1"/>
    </xf>
    <xf numFmtId="177" fontId="32" fillId="0" borderId="57" xfId="0" applyNumberFormat="1" applyFont="1" applyFill="1" applyBorder="1" applyAlignment="1">
      <alignment horizontal="center" vertical="center" shrinkToFit="1"/>
    </xf>
    <xf numFmtId="177" fontId="32" fillId="0" borderId="58" xfId="0" applyNumberFormat="1" applyFont="1" applyFill="1" applyBorder="1" applyAlignment="1">
      <alignment horizontal="right" vertical="center" shrinkToFit="1"/>
    </xf>
    <xf numFmtId="41" fontId="32" fillId="0" borderId="56" xfId="1" applyNumberFormat="1" applyFont="1" applyFill="1" applyBorder="1" applyAlignment="1">
      <alignment horizontal="right" vertical="center" shrinkToFit="1"/>
    </xf>
    <xf numFmtId="10" fontId="32" fillId="0" borderId="57" xfId="0" applyNumberFormat="1" applyFont="1" applyFill="1" applyBorder="1" applyAlignment="1">
      <alignment horizontal="center" vertical="center" shrinkToFit="1"/>
    </xf>
    <xf numFmtId="181" fontId="32" fillId="0" borderId="58" xfId="0" applyNumberFormat="1" applyFont="1" applyFill="1" applyBorder="1" applyAlignment="1">
      <alignment horizontal="center" vertical="center" shrinkToFit="1"/>
    </xf>
    <xf numFmtId="176" fontId="32" fillId="0" borderId="57" xfId="0" applyNumberFormat="1" applyFont="1" applyFill="1" applyBorder="1" applyAlignment="1">
      <alignment horizontal="center" vertical="center" shrinkToFit="1"/>
    </xf>
    <xf numFmtId="181" fontId="45" fillId="7" borderId="51" xfId="0" applyNumberFormat="1" applyFont="1" applyFill="1" applyBorder="1" applyAlignment="1">
      <alignment horizontal="center" vertical="center" shrinkToFit="1"/>
    </xf>
    <xf numFmtId="177" fontId="32" fillId="7" borderId="52" xfId="0" applyNumberFormat="1" applyFont="1" applyFill="1" applyBorder="1" applyAlignment="1">
      <alignment horizontal="center" vertical="center" shrinkToFit="1"/>
    </xf>
    <xf numFmtId="177" fontId="32" fillId="0" borderId="59" xfId="0" applyNumberFormat="1" applyFont="1" applyFill="1" applyBorder="1" applyAlignment="1">
      <alignment horizontal="center" vertical="center" shrinkToFit="1"/>
    </xf>
    <xf numFmtId="177" fontId="32" fillId="0" borderId="33" xfId="0" applyNumberFormat="1" applyFont="1" applyFill="1" applyBorder="1" applyAlignment="1">
      <alignment horizontal="center" vertical="center" shrinkToFit="1"/>
    </xf>
    <xf numFmtId="177" fontId="32" fillId="0" borderId="34" xfId="0" applyNumberFormat="1" applyFont="1" applyFill="1" applyBorder="1" applyAlignment="1">
      <alignment horizontal="center" vertical="center" shrinkToFit="1"/>
    </xf>
    <xf numFmtId="177" fontId="32" fillId="0" borderId="34" xfId="0" applyNumberFormat="1" applyFont="1" applyFill="1" applyBorder="1" applyAlignment="1">
      <alignment horizontal="left" vertical="center" shrinkToFit="1"/>
    </xf>
    <xf numFmtId="181" fontId="32" fillId="0" borderId="35" xfId="0" applyNumberFormat="1" applyFont="1" applyFill="1" applyBorder="1" applyAlignment="1">
      <alignment horizontal="center" vertical="center" shrinkToFit="1"/>
    </xf>
    <xf numFmtId="177" fontId="32" fillId="0" borderId="55" xfId="0" applyNumberFormat="1" applyFont="1" applyFill="1" applyBorder="1" applyAlignment="1">
      <alignment horizontal="center" vertical="center" shrinkToFit="1"/>
    </xf>
    <xf numFmtId="177" fontId="32" fillId="0" borderId="53" xfId="0" applyNumberFormat="1" applyFont="1" applyFill="1" applyBorder="1" applyAlignment="1">
      <alignment horizontal="right" vertical="center" shrinkToFit="1"/>
    </xf>
    <xf numFmtId="41" fontId="32" fillId="0" borderId="54" xfId="1" applyNumberFormat="1" applyFont="1" applyFill="1" applyBorder="1" applyAlignment="1">
      <alignment horizontal="right" vertical="center" shrinkToFit="1"/>
    </xf>
    <xf numFmtId="10" fontId="32" fillId="0" borderId="55" xfId="0" applyNumberFormat="1" applyFont="1" applyFill="1" applyBorder="1" applyAlignment="1">
      <alignment horizontal="center" vertical="center" shrinkToFit="1"/>
    </xf>
    <xf numFmtId="181" fontId="32" fillId="0" borderId="53" xfId="0" applyNumberFormat="1" applyFont="1" applyFill="1" applyBorder="1" applyAlignment="1">
      <alignment horizontal="center" vertical="center" shrinkToFit="1"/>
    </xf>
    <xf numFmtId="176" fontId="32" fillId="0" borderId="55" xfId="0" applyNumberFormat="1" applyFont="1" applyFill="1" applyBorder="1" applyAlignment="1">
      <alignment horizontal="center" vertical="center" shrinkToFit="1"/>
    </xf>
    <xf numFmtId="181" fontId="32" fillId="0" borderId="34" xfId="0" applyNumberFormat="1" applyFont="1" applyFill="1" applyBorder="1" applyAlignment="1">
      <alignment horizontal="center" vertical="center" shrinkToFit="1"/>
    </xf>
    <xf numFmtId="177" fontId="32" fillId="0" borderId="35" xfId="0" applyNumberFormat="1" applyFont="1" applyFill="1" applyBorder="1" applyAlignment="1">
      <alignment horizontal="center" vertical="center" shrinkToFit="1"/>
    </xf>
    <xf numFmtId="177" fontId="32" fillId="0" borderId="60" xfId="0" applyNumberFormat="1" applyFont="1" applyFill="1" applyBorder="1" applyAlignment="1">
      <alignment horizontal="center" vertical="center" shrinkToFit="1"/>
    </xf>
    <xf numFmtId="177" fontId="32" fillId="0" borderId="42" xfId="0" applyNumberFormat="1" applyFont="1" applyFill="1" applyBorder="1" applyAlignment="1">
      <alignment horizontal="center" vertical="center" shrinkToFit="1"/>
    </xf>
    <xf numFmtId="177" fontId="32" fillId="0" borderId="43" xfId="0" applyNumberFormat="1" applyFont="1" applyFill="1" applyBorder="1" applyAlignment="1">
      <alignment horizontal="center" vertical="center" shrinkToFit="1"/>
    </xf>
    <xf numFmtId="177" fontId="32" fillId="0" borderId="43" xfId="0" applyNumberFormat="1" applyFont="1" applyFill="1" applyBorder="1" applyAlignment="1">
      <alignment horizontal="left" vertical="center" shrinkToFit="1"/>
    </xf>
    <xf numFmtId="181" fontId="32" fillId="0" borderId="44" xfId="0" applyNumberFormat="1" applyFont="1" applyFill="1" applyBorder="1" applyAlignment="1">
      <alignment horizontal="center" vertical="center" shrinkToFit="1"/>
    </xf>
    <xf numFmtId="177" fontId="32" fillId="0" borderId="61" xfId="0" applyNumberFormat="1" applyFont="1" applyFill="1" applyBorder="1" applyAlignment="1">
      <alignment horizontal="center" vertical="center" shrinkToFit="1"/>
    </xf>
    <xf numFmtId="177" fontId="32" fillId="0" borderId="62" xfId="0" applyNumberFormat="1" applyFont="1" applyFill="1" applyBorder="1" applyAlignment="1">
      <alignment horizontal="center" vertical="center" shrinkToFit="1"/>
    </xf>
    <xf numFmtId="0" fontId="32" fillId="0" borderId="63" xfId="0" applyFont="1" applyFill="1" applyBorder="1" applyAlignment="1">
      <alignment horizontal="center" vertical="center" shrinkToFit="1"/>
    </xf>
    <xf numFmtId="177" fontId="32" fillId="0" borderId="61" xfId="0" applyNumberFormat="1" applyFont="1" applyFill="1" applyBorder="1" applyAlignment="1">
      <alignment horizontal="left" vertical="center" shrinkToFit="1"/>
    </xf>
    <xf numFmtId="177" fontId="32" fillId="0" borderId="63" xfId="0" applyNumberFormat="1" applyFont="1" applyFill="1" applyBorder="1" applyAlignment="1">
      <alignment horizontal="center" vertical="center" shrinkToFit="1"/>
    </xf>
    <xf numFmtId="177" fontId="32" fillId="0" borderId="61" xfId="0" applyNumberFormat="1" applyFont="1" applyFill="1" applyBorder="1" applyAlignment="1">
      <alignment horizontal="right" vertical="center" shrinkToFit="1"/>
    </xf>
    <xf numFmtId="41" fontId="32" fillId="0" borderId="62" xfId="1" applyNumberFormat="1" applyFont="1" applyFill="1" applyBorder="1" applyAlignment="1">
      <alignment horizontal="right" vertical="center" shrinkToFit="1"/>
    </xf>
    <xf numFmtId="10" fontId="32" fillId="0" borderId="63" xfId="0" applyNumberFormat="1" applyFont="1" applyFill="1" applyBorder="1" applyAlignment="1">
      <alignment horizontal="center" vertical="center" shrinkToFit="1"/>
    </xf>
    <xf numFmtId="181" fontId="32" fillId="0" borderId="61" xfId="0" applyNumberFormat="1" applyFont="1" applyFill="1" applyBorder="1" applyAlignment="1">
      <alignment horizontal="center" vertical="center" shrinkToFit="1"/>
    </xf>
    <xf numFmtId="176" fontId="32" fillId="0" borderId="63" xfId="0" applyNumberFormat="1" applyFont="1" applyFill="1" applyBorder="1" applyAlignment="1">
      <alignment horizontal="center" vertical="center" shrinkToFit="1"/>
    </xf>
    <xf numFmtId="181" fontId="32" fillId="0" borderId="42" xfId="0" applyNumberFormat="1" applyFont="1" applyFill="1" applyBorder="1" applyAlignment="1">
      <alignment horizontal="center" vertical="center" shrinkToFit="1"/>
    </xf>
    <xf numFmtId="181" fontId="32" fillId="0" borderId="43" xfId="0" applyNumberFormat="1" applyFont="1" applyFill="1" applyBorder="1" applyAlignment="1">
      <alignment horizontal="center" vertical="center" shrinkToFit="1"/>
    </xf>
    <xf numFmtId="177" fontId="32" fillId="0" borderId="44" xfId="0" applyNumberFormat="1" applyFont="1" applyFill="1" applyBorder="1" applyAlignment="1">
      <alignment horizontal="center" vertical="center" shrinkToFit="1"/>
    </xf>
    <xf numFmtId="181" fontId="45" fillId="0" borderId="34" xfId="0" applyNumberFormat="1" applyFont="1" applyFill="1" applyBorder="1" applyAlignment="1">
      <alignment horizontal="center" vertical="center" shrinkToFit="1"/>
    </xf>
    <xf numFmtId="0" fontId="32" fillId="0" borderId="64" xfId="0" applyFont="1" applyFill="1" applyBorder="1" applyAlignment="1">
      <alignment horizontal="center" vertical="center" shrinkToFit="1"/>
    </xf>
    <xf numFmtId="0" fontId="17" fillId="8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7" fillId="6" borderId="0" xfId="0" quotePrefix="1" applyFont="1" applyFill="1" applyBorder="1" applyAlignment="1">
      <alignment vertical="center"/>
    </xf>
    <xf numFmtId="177" fontId="32" fillId="6" borderId="45" xfId="0" applyNumberFormat="1" applyFont="1" applyFill="1" applyBorder="1" applyAlignment="1">
      <alignment horizontal="center" vertical="center"/>
    </xf>
    <xf numFmtId="177" fontId="32" fillId="6" borderId="46" xfId="0" applyNumberFormat="1" applyFont="1" applyFill="1" applyBorder="1" applyAlignment="1">
      <alignment horizontal="center" vertical="center"/>
    </xf>
    <xf numFmtId="49" fontId="32" fillId="6" borderId="46" xfId="0" applyNumberFormat="1" applyFont="1" applyFill="1" applyBorder="1" applyAlignment="1">
      <alignment horizontal="center" vertical="center" shrinkToFit="1"/>
    </xf>
    <xf numFmtId="181" fontId="32" fillId="0" borderId="50" xfId="0" quotePrefix="1" applyNumberFormat="1" applyFont="1" applyFill="1" applyBorder="1" applyAlignment="1">
      <alignment horizontal="center" vertical="center" shrinkToFit="1"/>
    </xf>
    <xf numFmtId="181" fontId="32" fillId="0" borderId="33" xfId="0" quotePrefix="1" applyNumberFormat="1" applyFont="1" applyFill="1" applyBorder="1" applyAlignment="1">
      <alignment horizontal="center" vertical="center" shrinkToFit="1"/>
    </xf>
    <xf numFmtId="181" fontId="32" fillId="0" borderId="51" xfId="0" quotePrefix="1" applyNumberFormat="1" applyFont="1" applyFill="1" applyBorder="1" applyAlignment="1">
      <alignment horizontal="center" vertical="center" shrinkToFit="1"/>
    </xf>
    <xf numFmtId="181" fontId="32" fillId="0" borderId="34" xfId="0" quotePrefix="1" applyNumberFormat="1" applyFont="1" applyFill="1" applyBorder="1" applyAlignment="1">
      <alignment horizontal="center" vertical="center" shrinkToFit="1"/>
    </xf>
    <xf numFmtId="181" fontId="32" fillId="0" borderId="42" xfId="0" quotePrefix="1" applyNumberFormat="1" applyFont="1" applyFill="1" applyBorder="1" applyAlignment="1">
      <alignment horizontal="center" vertical="center" shrinkToFit="1"/>
    </xf>
    <xf numFmtId="181" fontId="32" fillId="0" borderId="43" xfId="0" quotePrefix="1" applyNumberFormat="1" applyFont="1" applyFill="1" applyBorder="1" applyAlignment="1">
      <alignment horizontal="center" vertical="center" shrinkToFit="1"/>
    </xf>
    <xf numFmtId="181" fontId="45" fillId="0" borderId="51" xfId="0" applyNumberFormat="1" applyFont="1" applyFill="1" applyBorder="1" applyAlignment="1">
      <alignment horizontal="center" vertical="center" shrinkToFit="1"/>
    </xf>
    <xf numFmtId="177" fontId="32" fillId="0" borderId="52" xfId="0" applyNumberFormat="1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177" fontId="32" fillId="0" borderId="65" xfId="0" applyNumberFormat="1" applyFont="1" applyFill="1" applyBorder="1" applyAlignment="1">
      <alignment horizontal="center" vertical="center" shrinkToFit="1"/>
    </xf>
    <xf numFmtId="177" fontId="32" fillId="0" borderId="36" xfId="0" applyNumberFormat="1" applyFont="1" applyFill="1" applyBorder="1" applyAlignment="1">
      <alignment horizontal="center" vertical="center" shrinkToFit="1"/>
    </xf>
    <xf numFmtId="177" fontId="32" fillId="0" borderId="37" xfId="0" applyNumberFormat="1" applyFont="1" applyFill="1" applyBorder="1" applyAlignment="1">
      <alignment horizontal="center" vertical="center" shrinkToFit="1"/>
    </xf>
    <xf numFmtId="177" fontId="32" fillId="0" borderId="37" xfId="0" applyNumberFormat="1" applyFont="1" applyFill="1" applyBorder="1" applyAlignment="1">
      <alignment horizontal="left" vertical="center" shrinkToFit="1"/>
    </xf>
    <xf numFmtId="181" fontId="32" fillId="0" borderId="38" xfId="0" applyNumberFormat="1" applyFont="1" applyFill="1" applyBorder="1" applyAlignment="1">
      <alignment horizontal="center" vertical="center" shrinkToFit="1"/>
    </xf>
    <xf numFmtId="177" fontId="32" fillId="0" borderId="66" xfId="0" applyNumberFormat="1" applyFont="1" applyFill="1" applyBorder="1" applyAlignment="1">
      <alignment horizontal="center" vertical="center" shrinkToFit="1"/>
    </xf>
    <xf numFmtId="177" fontId="32" fillId="0" borderId="67" xfId="0" applyNumberFormat="1" applyFont="1" applyFill="1" applyBorder="1" applyAlignment="1">
      <alignment horizontal="center" vertical="center" shrinkToFit="1"/>
    </xf>
    <xf numFmtId="0" fontId="32" fillId="0" borderId="68" xfId="0" applyFont="1" applyFill="1" applyBorder="1" applyAlignment="1">
      <alignment horizontal="center" vertical="center" shrinkToFit="1"/>
    </xf>
    <xf numFmtId="177" fontId="32" fillId="0" borderId="66" xfId="0" applyNumberFormat="1" applyFont="1" applyFill="1" applyBorder="1" applyAlignment="1">
      <alignment horizontal="left" vertical="center" shrinkToFit="1"/>
    </xf>
    <xf numFmtId="177" fontId="32" fillId="0" borderId="68" xfId="0" applyNumberFormat="1" applyFont="1" applyFill="1" applyBorder="1" applyAlignment="1">
      <alignment horizontal="center" vertical="center" shrinkToFit="1"/>
    </xf>
    <xf numFmtId="177" fontId="32" fillId="0" borderId="66" xfId="0" applyNumberFormat="1" applyFont="1" applyFill="1" applyBorder="1" applyAlignment="1">
      <alignment horizontal="right" vertical="center" shrinkToFit="1"/>
    </xf>
    <xf numFmtId="41" fontId="32" fillId="0" borderId="67" xfId="1" applyNumberFormat="1" applyFont="1" applyFill="1" applyBorder="1" applyAlignment="1">
      <alignment horizontal="right" vertical="center" shrinkToFit="1"/>
    </xf>
    <xf numFmtId="10" fontId="32" fillId="0" borderId="68" xfId="0" applyNumberFormat="1" applyFont="1" applyFill="1" applyBorder="1" applyAlignment="1">
      <alignment horizontal="center" vertical="center" shrinkToFit="1"/>
    </xf>
    <xf numFmtId="181" fontId="32" fillId="0" borderId="66" xfId="0" applyNumberFormat="1" applyFont="1" applyFill="1" applyBorder="1" applyAlignment="1">
      <alignment horizontal="center" vertical="center" shrinkToFit="1"/>
    </xf>
    <xf numFmtId="176" fontId="32" fillId="0" borderId="68" xfId="0" applyNumberFormat="1" applyFont="1" applyFill="1" applyBorder="1" applyAlignment="1">
      <alignment horizontal="center" vertical="center" shrinkToFit="1"/>
    </xf>
    <xf numFmtId="181" fontId="32" fillId="0" borderId="36" xfId="0" quotePrefix="1" applyNumberFormat="1" applyFont="1" applyFill="1" applyBorder="1" applyAlignment="1">
      <alignment horizontal="center" vertical="center" shrinkToFit="1"/>
    </xf>
    <xf numFmtId="181" fontId="45" fillId="0" borderId="37" xfId="0" applyNumberFormat="1" applyFont="1" applyFill="1" applyBorder="1" applyAlignment="1">
      <alignment horizontal="center" vertical="center" shrinkToFit="1"/>
    </xf>
    <xf numFmtId="181" fontId="32" fillId="0" borderId="37" xfId="0" quotePrefix="1" applyNumberFormat="1" applyFont="1" applyFill="1" applyBorder="1" applyAlignment="1">
      <alignment horizontal="center" vertical="center" shrinkToFit="1"/>
    </xf>
    <xf numFmtId="177" fontId="32" fillId="0" borderId="38" xfId="0" applyNumberFormat="1" applyFont="1" applyFill="1" applyBorder="1" applyAlignment="1">
      <alignment horizontal="center" vertical="center" shrinkToFit="1"/>
    </xf>
    <xf numFmtId="41" fontId="32" fillId="0" borderId="34" xfId="1" applyNumberFormat="1" applyFont="1" applyFill="1" applyBorder="1" applyAlignment="1">
      <alignment horizontal="right" vertical="center" shrinkToFit="1"/>
    </xf>
    <xf numFmtId="0" fontId="22" fillId="0" borderId="34" xfId="0" applyFont="1" applyBorder="1" applyAlignment="1">
      <alignment vertical="center"/>
    </xf>
    <xf numFmtId="182" fontId="36" fillId="0" borderId="34" xfId="0" applyNumberFormat="1" applyFont="1" applyFill="1" applyBorder="1" applyAlignment="1">
      <alignment horizontal="right" vertical="center" shrinkToFit="1"/>
    </xf>
    <xf numFmtId="178" fontId="36" fillId="0" borderId="34" xfId="0" applyNumberFormat="1" applyFont="1" applyFill="1" applyBorder="1" applyAlignment="1">
      <alignment horizontal="center" vertical="center" shrinkToFit="1"/>
    </xf>
    <xf numFmtId="176" fontId="36" fillId="0" borderId="34" xfId="0" applyNumberFormat="1" applyFont="1" applyFill="1" applyBorder="1" applyAlignment="1">
      <alignment horizontal="center" vertical="center" shrinkToFit="1"/>
    </xf>
    <xf numFmtId="177" fontId="36" fillId="0" borderId="34" xfId="0" applyNumberFormat="1" applyFont="1" applyFill="1" applyBorder="1" applyAlignment="1">
      <alignment horizontal="left" vertical="center" shrinkToFit="1"/>
    </xf>
    <xf numFmtId="0" fontId="22" fillId="0" borderId="69" xfId="0" applyFont="1" applyBorder="1" applyAlignment="1">
      <alignment vertical="center"/>
    </xf>
    <xf numFmtId="177" fontId="34" fillId="0" borderId="0" xfId="0" applyNumberFormat="1" applyFont="1" applyFill="1" applyBorder="1" applyAlignment="1">
      <alignment horizontal="center" vertical="center" shrinkToFit="1"/>
    </xf>
    <xf numFmtId="177" fontId="34" fillId="6" borderId="0" xfId="0" quotePrefix="1" applyNumberFormat="1" applyFont="1" applyFill="1" applyBorder="1" applyAlignment="1">
      <alignment horizontal="center" vertical="center" shrinkToFit="1"/>
    </xf>
    <xf numFmtId="177" fontId="34" fillId="8" borderId="0" xfId="0" applyNumberFormat="1" applyFont="1" applyFill="1" applyBorder="1" applyAlignment="1">
      <alignment horizontal="center" vertical="center" shrinkToFit="1"/>
    </xf>
    <xf numFmtId="177" fontId="35" fillId="0" borderId="0" xfId="0" applyNumberFormat="1" applyFont="1" applyFill="1" applyBorder="1" applyAlignment="1">
      <alignment horizontal="center" vertical="center" shrinkToFit="1"/>
    </xf>
    <xf numFmtId="177" fontId="34" fillId="6" borderId="0" xfId="0" applyNumberFormat="1" applyFont="1" applyFill="1" applyBorder="1" applyAlignment="1">
      <alignment horizontal="center" vertical="center" shrinkToFit="1"/>
    </xf>
    <xf numFmtId="177" fontId="43" fillId="0" borderId="70" xfId="0" applyNumberFormat="1" applyFont="1" applyFill="1" applyBorder="1" applyAlignment="1">
      <alignment horizontal="center" vertical="center" wrapText="1"/>
    </xf>
    <xf numFmtId="177" fontId="43" fillId="6" borderId="39" xfId="0" applyNumberFormat="1" applyFont="1" applyFill="1" applyBorder="1" applyAlignment="1">
      <alignment horizontal="center" vertical="center" wrapText="1" shrinkToFit="1"/>
    </xf>
    <xf numFmtId="177" fontId="43" fillId="6" borderId="40" xfId="0" applyNumberFormat="1" applyFont="1" applyFill="1" applyBorder="1" applyAlignment="1">
      <alignment horizontal="center" vertical="center" wrapText="1"/>
    </xf>
    <xf numFmtId="177" fontId="43" fillId="8" borderId="40" xfId="0" applyNumberFormat="1" applyFont="1" applyFill="1" applyBorder="1" applyAlignment="1">
      <alignment horizontal="center" vertical="center" shrinkToFit="1"/>
    </xf>
    <xf numFmtId="178" fontId="43" fillId="8" borderId="41" xfId="0" applyNumberFormat="1" applyFont="1" applyFill="1" applyBorder="1" applyAlignment="1">
      <alignment horizontal="center" vertical="center" wrapText="1"/>
    </xf>
    <xf numFmtId="177" fontId="43" fillId="8" borderId="71" xfId="0" applyNumberFormat="1" applyFont="1" applyFill="1" applyBorder="1" applyAlignment="1">
      <alignment horizontal="center" vertical="center" wrapText="1"/>
    </xf>
    <xf numFmtId="177" fontId="43" fillId="0" borderId="72" xfId="0" applyNumberFormat="1" applyFont="1" applyFill="1" applyBorder="1" applyAlignment="1">
      <alignment horizontal="center" vertical="center" wrapText="1"/>
    </xf>
    <xf numFmtId="177" fontId="43" fillId="8" borderId="72" xfId="0" applyNumberFormat="1" applyFont="1" applyFill="1" applyBorder="1" applyAlignment="1">
      <alignment horizontal="center" vertical="center" wrapText="1"/>
    </xf>
    <xf numFmtId="177" fontId="43" fillId="0" borderId="72" xfId="0" applyNumberFormat="1" applyFont="1" applyFill="1" applyBorder="1" applyAlignment="1">
      <alignment horizontal="center" vertical="center" shrinkToFit="1"/>
    </xf>
    <xf numFmtId="177" fontId="43" fillId="8" borderId="73" xfId="0" applyNumberFormat="1" applyFont="1" applyFill="1" applyBorder="1" applyAlignment="1">
      <alignment horizontal="center" vertical="center" shrinkToFit="1"/>
    </xf>
    <xf numFmtId="177" fontId="43" fillId="6" borderId="71" xfId="0" applyNumberFormat="1" applyFont="1" applyFill="1" applyBorder="1" applyAlignment="1">
      <alignment horizontal="center" vertical="center" shrinkToFit="1"/>
    </xf>
    <xf numFmtId="177" fontId="43" fillId="6" borderId="72" xfId="0" applyNumberFormat="1" applyFont="1" applyFill="1" applyBorder="1" applyAlignment="1">
      <alignment horizontal="center" vertical="center" shrinkToFit="1"/>
    </xf>
    <xf numFmtId="177" fontId="43" fillId="0" borderId="73" xfId="0" applyNumberFormat="1" applyFont="1" applyFill="1" applyBorder="1" applyAlignment="1">
      <alignment horizontal="center" vertical="center" shrinkToFit="1"/>
    </xf>
    <xf numFmtId="177" fontId="43" fillId="0" borderId="71" xfId="0" applyNumberFormat="1" applyFont="1" applyFill="1" applyBorder="1" applyAlignment="1">
      <alignment horizontal="center" vertical="center" shrinkToFit="1"/>
    </xf>
    <xf numFmtId="182" fontId="43" fillId="8" borderId="72" xfId="0" applyNumberFormat="1" applyFont="1" applyFill="1" applyBorder="1" applyAlignment="1">
      <alignment horizontal="center" vertical="center" wrapText="1"/>
    </xf>
    <xf numFmtId="182" fontId="43" fillId="6" borderId="72" xfId="0" applyNumberFormat="1" applyFont="1" applyFill="1" applyBorder="1" applyAlignment="1">
      <alignment horizontal="center" vertical="center" wrapText="1"/>
    </xf>
    <xf numFmtId="10" fontId="43" fillId="8" borderId="73" xfId="0" applyNumberFormat="1" applyFont="1" applyFill="1" applyBorder="1" applyAlignment="1">
      <alignment horizontal="center" vertical="center" wrapText="1"/>
    </xf>
    <xf numFmtId="49" fontId="43" fillId="0" borderId="71" xfId="0" applyNumberFormat="1" applyFont="1" applyFill="1" applyBorder="1" applyAlignment="1">
      <alignment horizontal="center" vertical="center" wrapText="1"/>
    </xf>
    <xf numFmtId="176" fontId="43" fillId="0" borderId="74" xfId="0" applyNumberFormat="1" applyFont="1" applyFill="1" applyBorder="1" applyAlignment="1">
      <alignment horizontal="center" vertical="center" wrapText="1"/>
    </xf>
    <xf numFmtId="0" fontId="22" fillId="0" borderId="59" xfId="0" applyFont="1" applyBorder="1" applyAlignment="1">
      <alignment vertical="center"/>
    </xf>
    <xf numFmtId="177" fontId="36" fillId="0" borderId="59" xfId="0" applyNumberFormat="1" applyFont="1" applyFill="1" applyBorder="1" applyAlignment="1">
      <alignment horizontal="left" vertical="center" shrinkToFit="1"/>
    </xf>
    <xf numFmtId="177" fontId="36" fillId="0" borderId="65" xfId="0" applyNumberFormat="1" applyFont="1" applyFill="1" applyBorder="1" applyAlignment="1">
      <alignment horizontal="left" vertical="center" shrinkToFit="1"/>
    </xf>
    <xf numFmtId="0" fontId="22" fillId="0" borderId="75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182" fontId="36" fillId="0" borderId="33" xfId="0" applyNumberFormat="1" applyFont="1" applyFill="1" applyBorder="1" applyAlignment="1">
      <alignment horizontal="right" vertical="center" shrinkToFit="1"/>
    </xf>
    <xf numFmtId="177" fontId="36" fillId="0" borderId="35" xfId="0" applyNumberFormat="1" applyFont="1" applyFill="1" applyBorder="1" applyAlignment="1">
      <alignment horizontal="center" vertical="center" shrinkToFit="1"/>
    </xf>
    <xf numFmtId="182" fontId="36" fillId="0" borderId="36" xfId="0" applyNumberFormat="1" applyFont="1" applyFill="1" applyBorder="1" applyAlignment="1">
      <alignment horizontal="right" vertical="center" shrinkToFit="1"/>
    </xf>
    <xf numFmtId="178" fontId="36" fillId="0" borderId="37" xfId="0" applyNumberFormat="1" applyFont="1" applyFill="1" applyBorder="1" applyAlignment="1">
      <alignment horizontal="center" vertical="center" shrinkToFit="1"/>
    </xf>
    <xf numFmtId="177" fontId="36" fillId="0" borderId="38" xfId="0" applyNumberFormat="1" applyFont="1" applyFill="1" applyBorder="1" applyAlignment="1">
      <alignment horizontal="center" vertical="center" shrinkToFit="1"/>
    </xf>
    <xf numFmtId="177" fontId="36" fillId="0" borderId="33" xfId="0" applyNumberFormat="1" applyFont="1" applyFill="1" applyBorder="1" applyAlignment="1">
      <alignment horizontal="center" vertical="center" shrinkToFit="1"/>
    </xf>
    <xf numFmtId="49" fontId="36" fillId="0" borderId="35" xfId="0" applyNumberFormat="1" applyFont="1" applyFill="1" applyBorder="1" applyAlignment="1">
      <alignment horizontal="center" vertical="center" shrinkToFit="1"/>
    </xf>
    <xf numFmtId="177" fontId="36" fillId="0" borderId="36" xfId="0" applyNumberFormat="1" applyFont="1" applyFill="1" applyBorder="1" applyAlignment="1">
      <alignment horizontal="center" vertical="center" shrinkToFit="1"/>
    </xf>
    <xf numFmtId="182" fontId="36" fillId="0" borderId="37" xfId="0" applyNumberFormat="1" applyFont="1" applyFill="1" applyBorder="1" applyAlignment="1">
      <alignment horizontal="right" vertical="center" shrinkToFit="1"/>
    </xf>
    <xf numFmtId="176" fontId="36" fillId="0" borderId="37" xfId="0" applyNumberFormat="1" applyFont="1" applyFill="1" applyBorder="1" applyAlignment="1">
      <alignment horizontal="center" vertical="center" shrinkToFit="1"/>
    </xf>
    <xf numFmtId="49" fontId="36" fillId="0" borderId="38" xfId="0" applyNumberFormat="1" applyFont="1" applyFill="1" applyBorder="1" applyAlignment="1">
      <alignment horizontal="center" vertical="center" shrinkToFit="1"/>
    </xf>
    <xf numFmtId="177" fontId="36" fillId="0" borderId="37" xfId="0" applyNumberFormat="1" applyFont="1" applyFill="1" applyBorder="1" applyAlignment="1">
      <alignment horizontal="left" vertical="center" shrinkToFit="1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177" fontId="32" fillId="0" borderId="33" xfId="0" applyNumberFormat="1" applyFont="1" applyFill="1" applyBorder="1" applyAlignment="1">
      <alignment horizontal="right" vertical="center" shrinkToFit="1"/>
    </xf>
    <xf numFmtId="10" fontId="32" fillId="0" borderId="35" xfId="0" applyNumberFormat="1" applyFont="1" applyFill="1" applyBorder="1" applyAlignment="1">
      <alignment horizontal="center" vertical="center" shrinkToFit="1"/>
    </xf>
    <xf numFmtId="0" fontId="22" fillId="0" borderId="36" xfId="0" applyFont="1" applyBorder="1" applyAlignment="1">
      <alignment vertical="center"/>
    </xf>
    <xf numFmtId="0" fontId="32" fillId="0" borderId="44" xfId="0" applyFont="1" applyFill="1" applyBorder="1" applyAlignment="1">
      <alignment horizontal="center" vertical="center" shrinkToFit="1"/>
    </xf>
    <xf numFmtId="177" fontId="32" fillId="0" borderId="42" xfId="0" applyNumberFormat="1" applyFont="1" applyFill="1" applyBorder="1" applyAlignment="1">
      <alignment horizontal="left" vertical="center" shrinkToFit="1"/>
    </xf>
    <xf numFmtId="177" fontId="32" fillId="0" borderId="42" xfId="0" applyNumberFormat="1" applyFont="1" applyFill="1" applyBorder="1" applyAlignment="1">
      <alignment horizontal="right" vertical="center" shrinkToFit="1"/>
    </xf>
    <xf numFmtId="41" fontId="32" fillId="0" borderId="43" xfId="1" applyNumberFormat="1" applyFont="1" applyFill="1" applyBorder="1" applyAlignment="1">
      <alignment horizontal="right" vertical="center" shrinkToFit="1"/>
    </xf>
    <xf numFmtId="10" fontId="32" fillId="0" borderId="44" xfId="0" applyNumberFormat="1" applyFont="1" applyFill="1" applyBorder="1" applyAlignment="1">
      <alignment horizontal="center" vertical="center" shrinkToFit="1"/>
    </xf>
    <xf numFmtId="176" fontId="32" fillId="0" borderId="44" xfId="0" applyNumberFormat="1" applyFont="1" applyFill="1" applyBorder="1" applyAlignment="1">
      <alignment horizontal="center" vertical="center" shrinkToFit="1"/>
    </xf>
    <xf numFmtId="181" fontId="45" fillId="7" borderId="43" xfId="0" applyNumberFormat="1" applyFont="1" applyFill="1" applyBorder="1" applyAlignment="1">
      <alignment horizontal="center" vertical="center" shrinkToFit="1"/>
    </xf>
    <xf numFmtId="181" fontId="32" fillId="7" borderId="43" xfId="0" applyNumberFormat="1" applyFont="1" applyFill="1" applyBorder="1" applyAlignment="1">
      <alignment horizontal="center" vertical="center" shrinkToFit="1"/>
    </xf>
    <xf numFmtId="177" fontId="32" fillId="7" borderId="44" xfId="0" applyNumberFormat="1" applyFont="1" applyFill="1" applyBorder="1" applyAlignment="1">
      <alignment horizontal="center" vertical="center" shrinkToFit="1"/>
    </xf>
    <xf numFmtId="177" fontId="32" fillId="0" borderId="76" xfId="0" applyNumberFormat="1" applyFont="1" applyFill="1" applyBorder="1" applyAlignment="1">
      <alignment horizontal="center" vertical="center" shrinkToFit="1"/>
    </xf>
    <xf numFmtId="181" fontId="45" fillId="0" borderId="43" xfId="0" quotePrefix="1" applyNumberFormat="1" applyFont="1" applyFill="1" applyBorder="1" applyAlignment="1">
      <alignment horizontal="center" vertical="center" shrinkToFit="1"/>
    </xf>
    <xf numFmtId="177" fontId="45" fillId="7" borderId="44" xfId="0" applyNumberFormat="1" applyFont="1" applyFill="1" applyBorder="1" applyAlignment="1">
      <alignment horizontal="center" vertical="center" shrinkToFit="1"/>
    </xf>
    <xf numFmtId="181" fontId="32" fillId="0" borderId="77" xfId="0" applyNumberFormat="1" applyFont="1" applyFill="1" applyBorder="1" applyAlignment="1">
      <alignment horizontal="center" vertical="center" shrinkToFit="1"/>
    </xf>
    <xf numFmtId="0" fontId="22" fillId="0" borderId="65" xfId="0" applyFont="1" applyBorder="1" applyAlignment="1">
      <alignment vertical="center"/>
    </xf>
    <xf numFmtId="177" fontId="32" fillId="0" borderId="78" xfId="0" applyNumberFormat="1" applyFont="1" applyFill="1" applyBorder="1" applyAlignment="1">
      <alignment horizontal="center" vertical="center" shrinkToFit="1"/>
    </xf>
    <xf numFmtId="177" fontId="32" fillId="0" borderId="36" xfId="0" applyNumberFormat="1" applyFont="1" applyFill="1" applyBorder="1" applyAlignment="1">
      <alignment horizontal="right" vertical="center" shrinkToFit="1"/>
    </xf>
    <xf numFmtId="41" fontId="32" fillId="0" borderId="37" xfId="1" applyNumberFormat="1" applyFont="1" applyFill="1" applyBorder="1" applyAlignment="1">
      <alignment horizontal="right" vertical="center" shrinkToFit="1"/>
    </xf>
    <xf numFmtId="10" fontId="32" fillId="0" borderId="38" xfId="0" applyNumberFormat="1" applyFont="1" applyFill="1" applyBorder="1" applyAlignment="1">
      <alignment horizontal="center" vertical="center" shrinkToFit="1"/>
    </xf>
    <xf numFmtId="181" fontId="32" fillId="0" borderId="79" xfId="0" applyNumberFormat="1" applyFont="1" applyFill="1" applyBorder="1" applyAlignment="1">
      <alignment horizontal="center" vertical="center" shrinkToFit="1"/>
    </xf>
    <xf numFmtId="181" fontId="32" fillId="0" borderId="37" xfId="0" applyNumberFormat="1" applyFont="1" applyFill="1" applyBorder="1" applyAlignment="1">
      <alignment horizontal="center" vertical="center" shrinkToFit="1"/>
    </xf>
    <xf numFmtId="177" fontId="43" fillId="0" borderId="40" xfId="0" applyNumberFormat="1" applyFont="1" applyFill="1" applyBorder="1" applyAlignment="1">
      <alignment horizontal="center" vertical="center" wrapText="1"/>
    </xf>
    <xf numFmtId="177" fontId="43" fillId="0" borderId="71" xfId="0" applyNumberFormat="1" applyFont="1" applyFill="1" applyBorder="1" applyAlignment="1">
      <alignment horizontal="center" vertical="center" wrapText="1"/>
    </xf>
    <xf numFmtId="177" fontId="28" fillId="8" borderId="1" xfId="0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vertical="center"/>
    </xf>
    <xf numFmtId="177" fontId="43" fillId="8" borderId="72" xfId="0" applyNumberFormat="1" applyFont="1" applyFill="1" applyBorder="1" applyAlignment="1">
      <alignment horizontal="center" vertical="center" shrinkToFit="1"/>
    </xf>
    <xf numFmtId="177" fontId="43" fillId="8" borderId="39" xfId="0" applyNumberFormat="1" applyFont="1" applyFill="1" applyBorder="1" applyAlignment="1">
      <alignment horizontal="center" vertical="center" wrapText="1" shrinkToFit="1"/>
    </xf>
    <xf numFmtId="0" fontId="10" fillId="5" borderId="0" xfId="0" quotePrefix="1" applyFont="1" applyFill="1" applyAlignment="1">
      <alignment vertical="center"/>
    </xf>
    <xf numFmtId="177" fontId="32" fillId="5" borderId="46" xfId="0" applyNumberFormat="1" applyFont="1" applyFill="1" applyBorder="1" applyAlignment="1">
      <alignment horizontal="center" vertical="center"/>
    </xf>
    <xf numFmtId="177" fontId="32" fillId="5" borderId="45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10" fontId="43" fillId="6" borderId="73" xfId="0" applyNumberFormat="1" applyFont="1" applyFill="1" applyBorder="1" applyAlignment="1">
      <alignment horizontal="center" vertical="center" wrapText="1"/>
    </xf>
    <xf numFmtId="177" fontId="28" fillId="6" borderId="1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177" fontId="22" fillId="0" borderId="14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14" fillId="0" borderId="23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7" fontId="14" fillId="0" borderId="22" xfId="0" applyNumberFormat="1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3" fontId="14" fillId="0" borderId="7" xfId="0" applyNumberFormat="1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177" fontId="14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81" fontId="14" fillId="0" borderId="7" xfId="0" applyNumberFormat="1" applyFont="1" applyFill="1" applyBorder="1" applyAlignment="1">
      <alignment horizontal="center" vertical="center" wrapText="1"/>
    </xf>
    <xf numFmtId="181" fontId="14" fillId="0" borderId="21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shrinkToFit="1"/>
    </xf>
    <xf numFmtId="3" fontId="14" fillId="0" borderId="22" xfId="0" applyNumberFormat="1" applyFont="1" applyBorder="1" applyAlignment="1">
      <alignment horizontal="center" vertical="center" shrinkToFit="1"/>
    </xf>
    <xf numFmtId="180" fontId="14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3" max="3" width="35.21875" bestFit="1" customWidth="1"/>
    <col min="5" max="5" width="30.5546875" customWidth="1"/>
    <col min="8" max="8" width="10.109375" bestFit="1" customWidth="1"/>
    <col min="9" max="9" width="18.88671875" bestFit="1" customWidth="1"/>
  </cols>
  <sheetData>
    <row r="1" spans="1:12" ht="36" customHeight="1" x14ac:dyDescent="0.15">
      <c r="A1" s="58" t="s">
        <v>59</v>
      </c>
      <c r="B1" s="58"/>
      <c r="C1" s="69"/>
      <c r="D1" s="58"/>
      <c r="E1" s="58"/>
      <c r="F1" s="58"/>
      <c r="G1" s="58"/>
      <c r="H1" s="58"/>
      <c r="I1" s="58"/>
      <c r="J1" s="58"/>
      <c r="K1" s="58"/>
      <c r="L1" s="58"/>
    </row>
    <row r="2" spans="1:12" ht="25.5" customHeight="1" x14ac:dyDescent="0.15">
      <c r="A2" s="78" t="s">
        <v>99</v>
      </c>
      <c r="B2" s="79"/>
      <c r="C2" s="64"/>
      <c r="D2" s="36"/>
      <c r="E2" s="36"/>
      <c r="F2" s="36"/>
      <c r="G2" s="36"/>
      <c r="H2" s="36"/>
      <c r="I2" s="36"/>
      <c r="J2" s="36"/>
      <c r="K2" s="36"/>
      <c r="L2" s="41" t="s">
        <v>90</v>
      </c>
    </row>
    <row r="3" spans="1:12" ht="35.25" customHeight="1" x14ac:dyDescent="0.15">
      <c r="A3" s="31" t="s">
        <v>60</v>
      </c>
      <c r="B3" s="31" t="s">
        <v>44</v>
      </c>
      <c r="C3" s="67" t="s">
        <v>61</v>
      </c>
      <c r="D3" s="131" t="s">
        <v>107</v>
      </c>
      <c r="E3" s="31" t="s">
        <v>62</v>
      </c>
      <c r="F3" s="31" t="s">
        <v>63</v>
      </c>
      <c r="G3" s="31" t="s">
        <v>64</v>
      </c>
      <c r="H3" s="31" t="s">
        <v>102</v>
      </c>
      <c r="I3" s="31" t="s">
        <v>45</v>
      </c>
      <c r="J3" s="31" t="s">
        <v>65</v>
      </c>
      <c r="K3" s="31" t="s">
        <v>66</v>
      </c>
      <c r="L3" s="75" t="s">
        <v>1</v>
      </c>
    </row>
    <row r="4" spans="1:12" s="34" customFormat="1" ht="24" customHeight="1" x14ac:dyDescent="0.25">
      <c r="A4" s="203">
        <v>2021</v>
      </c>
      <c r="B4" s="169">
        <v>6</v>
      </c>
      <c r="C4" s="198" t="s">
        <v>253</v>
      </c>
      <c r="D4" s="87" t="s">
        <v>254</v>
      </c>
      <c r="E4" s="12" t="s">
        <v>108</v>
      </c>
      <c r="F4" s="32">
        <v>200</v>
      </c>
      <c r="G4" s="30" t="s">
        <v>249</v>
      </c>
      <c r="H4" s="33">
        <v>3000000</v>
      </c>
      <c r="I4" s="30" t="s">
        <v>255</v>
      </c>
      <c r="J4" s="30" t="s">
        <v>256</v>
      </c>
      <c r="K4" s="30" t="s">
        <v>257</v>
      </c>
      <c r="L4" s="30"/>
    </row>
    <row r="5" spans="1:12" s="34" customFormat="1" ht="24" customHeight="1" x14ac:dyDescent="0.25">
      <c r="A5" s="203">
        <v>2021</v>
      </c>
      <c r="B5" s="169">
        <v>6</v>
      </c>
      <c r="C5" s="198" t="s">
        <v>258</v>
      </c>
      <c r="D5" s="87" t="s">
        <v>254</v>
      </c>
      <c r="E5" s="12" t="s">
        <v>108</v>
      </c>
      <c r="F5" s="32">
        <v>2000</v>
      </c>
      <c r="G5" s="30" t="s">
        <v>249</v>
      </c>
      <c r="H5" s="33">
        <v>1600000</v>
      </c>
      <c r="I5" s="30" t="s">
        <v>255</v>
      </c>
      <c r="J5" s="30" t="s">
        <v>256</v>
      </c>
      <c r="K5" s="30" t="s">
        <v>257</v>
      </c>
      <c r="L5" s="30"/>
    </row>
    <row r="6" spans="1:12" s="34" customFormat="1" ht="24" customHeight="1" x14ac:dyDescent="0.25">
      <c r="A6" s="203">
        <v>2021</v>
      </c>
      <c r="B6" s="169">
        <v>6</v>
      </c>
      <c r="C6" s="198" t="s">
        <v>259</v>
      </c>
      <c r="D6" s="87" t="s">
        <v>280</v>
      </c>
      <c r="E6" s="12" t="s">
        <v>260</v>
      </c>
      <c r="F6" s="32">
        <v>1</v>
      </c>
      <c r="G6" s="30" t="s">
        <v>261</v>
      </c>
      <c r="H6" s="33">
        <v>1300000</v>
      </c>
      <c r="I6" s="30" t="s">
        <v>255</v>
      </c>
      <c r="J6" s="30" t="s">
        <v>256</v>
      </c>
      <c r="K6" s="30" t="s">
        <v>257</v>
      </c>
      <c r="L6" s="30"/>
    </row>
    <row r="7" spans="1:12" s="34" customFormat="1" ht="24" customHeight="1" x14ac:dyDescent="0.25">
      <c r="A7" s="203">
        <v>2021</v>
      </c>
      <c r="B7" s="169">
        <v>6</v>
      </c>
      <c r="C7" s="198" t="s">
        <v>146</v>
      </c>
      <c r="D7" s="87" t="s">
        <v>262</v>
      </c>
      <c r="E7" s="12" t="s">
        <v>108</v>
      </c>
      <c r="F7" s="32">
        <v>36</v>
      </c>
      <c r="G7" s="30" t="s">
        <v>143</v>
      </c>
      <c r="H7" s="33">
        <v>4680000</v>
      </c>
      <c r="I7" s="30" t="s">
        <v>140</v>
      </c>
      <c r="J7" s="30" t="s">
        <v>144</v>
      </c>
      <c r="K7" s="30" t="s">
        <v>145</v>
      </c>
      <c r="L7" s="30"/>
    </row>
    <row r="8" spans="1:12" s="34" customFormat="1" ht="24" customHeight="1" x14ac:dyDescent="0.25">
      <c r="A8" s="203">
        <v>2021</v>
      </c>
      <c r="B8" s="169">
        <v>6</v>
      </c>
      <c r="C8" s="198" t="s">
        <v>164</v>
      </c>
      <c r="D8" s="87" t="s">
        <v>262</v>
      </c>
      <c r="E8" s="12" t="s">
        <v>108</v>
      </c>
      <c r="F8" s="32">
        <v>1</v>
      </c>
      <c r="G8" s="30" t="s">
        <v>147</v>
      </c>
      <c r="H8" s="33">
        <v>60000000</v>
      </c>
      <c r="I8" s="30" t="s">
        <v>140</v>
      </c>
      <c r="J8" s="30" t="s">
        <v>144</v>
      </c>
      <c r="K8" s="30" t="s">
        <v>145</v>
      </c>
      <c r="L8" s="30"/>
    </row>
    <row r="9" spans="1:12" s="34" customFormat="1" ht="24" customHeight="1" x14ac:dyDescent="0.25">
      <c r="A9" s="203">
        <v>2021</v>
      </c>
      <c r="B9" s="169">
        <v>6</v>
      </c>
      <c r="C9" s="198" t="s">
        <v>263</v>
      </c>
      <c r="D9" s="87" t="s">
        <v>105</v>
      </c>
      <c r="E9" s="12" t="s">
        <v>108</v>
      </c>
      <c r="F9" s="32">
        <v>1</v>
      </c>
      <c r="G9" s="30" t="s">
        <v>147</v>
      </c>
      <c r="H9" s="33">
        <v>3000000</v>
      </c>
      <c r="I9" s="30" t="s">
        <v>140</v>
      </c>
      <c r="J9" s="30" t="s">
        <v>144</v>
      </c>
      <c r="K9" s="30" t="s">
        <v>145</v>
      </c>
      <c r="L9" s="30"/>
    </row>
    <row r="10" spans="1:12" s="34" customFormat="1" ht="24" customHeight="1" x14ac:dyDescent="0.25">
      <c r="A10" s="203"/>
      <c r="B10" s="169"/>
      <c r="C10" s="170" t="s">
        <v>148</v>
      </c>
      <c r="D10" s="30"/>
      <c r="E10" s="199"/>
      <c r="F10" s="32"/>
      <c r="G10" s="30"/>
      <c r="H10" s="33"/>
      <c r="I10" s="30"/>
      <c r="J10" s="30"/>
      <c r="K10" s="30"/>
      <c r="L10" s="30"/>
    </row>
    <row r="11" spans="1:12" s="34" customFormat="1" ht="24" customHeight="1" x14ac:dyDescent="0.25">
      <c r="A11" s="203"/>
      <c r="B11" s="169"/>
      <c r="C11" s="198"/>
      <c r="D11" s="30"/>
      <c r="E11" s="12"/>
      <c r="F11" s="32"/>
      <c r="G11" s="30"/>
      <c r="H11" s="33"/>
      <c r="I11" s="30"/>
      <c r="J11" s="30"/>
      <c r="K11" s="30"/>
      <c r="L11" s="30"/>
    </row>
    <row r="12" spans="1:12" s="34" customFormat="1" ht="24" customHeight="1" x14ac:dyDescent="0.25">
      <c r="A12" s="203"/>
      <c r="B12" s="169"/>
      <c r="C12" s="198"/>
      <c r="D12" s="30"/>
      <c r="E12" s="12"/>
      <c r="F12" s="32"/>
      <c r="G12" s="30"/>
      <c r="H12" s="33"/>
      <c r="I12" s="30"/>
      <c r="J12" s="30"/>
      <c r="K12" s="30"/>
      <c r="L12" s="30"/>
    </row>
    <row r="13" spans="1:12" s="34" customFormat="1" ht="24" customHeight="1" x14ac:dyDescent="0.25">
      <c r="A13" s="203"/>
      <c r="B13" s="169"/>
      <c r="C13" s="198"/>
      <c r="D13" s="30"/>
      <c r="E13" s="231"/>
      <c r="F13" s="236"/>
      <c r="G13" s="235"/>
      <c r="H13" s="232"/>
      <c r="I13" s="30"/>
      <c r="J13" s="30"/>
      <c r="K13" s="30"/>
      <c r="L13" s="30"/>
    </row>
    <row r="14" spans="1:12" s="34" customFormat="1" ht="24" customHeight="1" x14ac:dyDescent="0.25">
      <c r="A14" s="203"/>
      <c r="B14" s="169"/>
      <c r="C14" s="198"/>
      <c r="D14" s="30"/>
      <c r="E14" s="233"/>
      <c r="F14" s="32"/>
      <c r="G14" s="30"/>
      <c r="H14" s="234"/>
      <c r="I14" s="30"/>
      <c r="J14" s="30"/>
      <c r="K14" s="30"/>
      <c r="L14" s="30"/>
    </row>
    <row r="15" spans="1:12" s="34" customFormat="1" ht="24" customHeight="1" x14ac:dyDescent="0.25">
      <c r="A15" s="203"/>
      <c r="B15" s="169"/>
      <c r="C15" s="198"/>
      <c r="D15" s="30"/>
      <c r="E15" s="12"/>
      <c r="F15" s="32"/>
      <c r="G15" s="30"/>
      <c r="H15" s="33"/>
      <c r="I15" s="30"/>
      <c r="J15" s="30"/>
      <c r="K15" s="30"/>
      <c r="L15" s="30"/>
    </row>
    <row r="16" spans="1:12" s="34" customFormat="1" ht="24" customHeight="1" x14ac:dyDescent="0.25">
      <c r="A16" s="203"/>
      <c r="B16" s="169"/>
      <c r="C16" s="109"/>
      <c r="D16" s="30"/>
      <c r="E16" s="12"/>
      <c r="F16" s="32"/>
      <c r="G16" s="30"/>
      <c r="H16" s="33"/>
      <c r="I16" s="30"/>
      <c r="J16" s="30"/>
      <c r="K16" s="30"/>
      <c r="L16" s="30"/>
    </row>
    <row r="17" spans="1:12" s="34" customFormat="1" ht="24" customHeight="1" x14ac:dyDescent="0.25">
      <c r="A17" s="203"/>
      <c r="B17" s="169"/>
      <c r="C17" s="109"/>
      <c r="D17" s="30"/>
      <c r="E17" s="12"/>
      <c r="F17" s="32"/>
      <c r="G17" s="30"/>
      <c r="H17" s="33"/>
      <c r="I17" s="30"/>
      <c r="J17" s="30"/>
      <c r="K17" s="30"/>
      <c r="L17" s="30"/>
    </row>
    <row r="18" spans="1:12" s="34" customFormat="1" ht="24" customHeight="1" x14ac:dyDescent="0.25">
      <c r="A18" s="203"/>
      <c r="B18" s="169"/>
      <c r="C18" s="109"/>
      <c r="D18" s="30"/>
      <c r="E18" s="12"/>
      <c r="F18" s="32"/>
      <c r="G18" s="30"/>
      <c r="H18" s="33"/>
      <c r="I18" s="30"/>
      <c r="J18" s="30"/>
      <c r="K18" s="30"/>
      <c r="L18" s="30"/>
    </row>
    <row r="19" spans="1:12" s="34" customFormat="1" ht="24" customHeight="1" x14ac:dyDescent="0.25">
      <c r="A19" s="203"/>
      <c r="B19" s="169"/>
      <c r="C19" s="170"/>
      <c r="D19" s="30"/>
      <c r="E19" s="12"/>
      <c r="F19" s="32"/>
      <c r="G19" s="30"/>
      <c r="H19" s="33"/>
      <c r="I19" s="30"/>
      <c r="J19" s="30"/>
      <c r="K19" s="30"/>
      <c r="L19" s="30"/>
    </row>
    <row r="20" spans="1:12" s="34" customFormat="1" ht="24" customHeight="1" x14ac:dyDescent="0.25">
      <c r="A20" s="203"/>
      <c r="B20" s="169"/>
      <c r="C20" s="109"/>
      <c r="D20" s="30"/>
      <c r="E20" s="12"/>
      <c r="F20" s="32"/>
      <c r="G20" s="30"/>
      <c r="H20" s="33"/>
      <c r="I20" s="30"/>
      <c r="J20" s="30"/>
      <c r="K20" s="30"/>
      <c r="L20" s="30"/>
    </row>
    <row r="21" spans="1:12" s="34" customFormat="1" ht="24" customHeight="1" x14ac:dyDescent="0.25">
      <c r="A21" s="203"/>
      <c r="B21" s="169"/>
      <c r="C21" s="109"/>
      <c r="D21" s="30"/>
      <c r="E21" s="12"/>
      <c r="F21" s="32"/>
      <c r="G21" s="30"/>
      <c r="H21" s="33"/>
      <c r="I21" s="30"/>
      <c r="J21" s="30"/>
      <c r="K21" s="30"/>
      <c r="L21" s="30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39" customWidth="1"/>
    <col min="2" max="2" width="42.21875" style="39" customWidth="1"/>
    <col min="3" max="3" width="11.109375" style="39" customWidth="1"/>
    <col min="4" max="4" width="14" style="39" customWidth="1"/>
    <col min="5" max="5" width="9.44140625" style="39" customWidth="1"/>
    <col min="6" max="6" width="14" style="39" customWidth="1"/>
    <col min="7" max="7" width="9.5546875" style="39" customWidth="1"/>
    <col min="8" max="8" width="14" style="39" customWidth="1"/>
    <col min="9" max="9" width="27.21875" style="39" customWidth="1"/>
    <col min="10" max="16384" width="8.88671875" style="37"/>
  </cols>
  <sheetData>
    <row r="1" spans="1:9" s="55" customFormat="1" ht="36" customHeight="1" x14ac:dyDescent="0.55000000000000004">
      <c r="A1" s="471" t="s">
        <v>78</v>
      </c>
      <c r="B1" s="471"/>
      <c r="C1" s="471"/>
      <c r="D1" s="471"/>
      <c r="E1" s="471"/>
      <c r="F1" s="471"/>
      <c r="G1" s="471"/>
      <c r="H1" s="471"/>
      <c r="I1" s="471"/>
    </row>
    <row r="2" spans="1:9" ht="24" customHeight="1" x14ac:dyDescent="0.25">
      <c r="A2" s="108" t="s">
        <v>98</v>
      </c>
      <c r="B2" s="108"/>
      <c r="C2" s="40"/>
      <c r="D2" s="40"/>
      <c r="E2" s="40"/>
      <c r="F2" s="40"/>
      <c r="G2" s="40"/>
      <c r="H2" s="40"/>
      <c r="I2" s="41" t="s">
        <v>89</v>
      </c>
    </row>
    <row r="3" spans="1:9" ht="24" customHeight="1" x14ac:dyDescent="0.25">
      <c r="A3" s="476" t="s">
        <v>3</v>
      </c>
      <c r="B3" s="474" t="s">
        <v>4</v>
      </c>
      <c r="C3" s="474" t="s">
        <v>67</v>
      </c>
      <c r="D3" s="474" t="s">
        <v>80</v>
      </c>
      <c r="E3" s="472" t="s">
        <v>81</v>
      </c>
      <c r="F3" s="473"/>
      <c r="G3" s="472" t="s">
        <v>82</v>
      </c>
      <c r="H3" s="473"/>
      <c r="I3" s="474" t="s">
        <v>79</v>
      </c>
    </row>
    <row r="4" spans="1:9" ht="24" customHeight="1" x14ac:dyDescent="0.25">
      <c r="A4" s="477"/>
      <c r="B4" s="475"/>
      <c r="C4" s="475"/>
      <c r="D4" s="475"/>
      <c r="E4" s="83" t="s">
        <v>86</v>
      </c>
      <c r="F4" s="83" t="s">
        <v>87</v>
      </c>
      <c r="G4" s="83" t="s">
        <v>86</v>
      </c>
      <c r="H4" s="83" t="s">
        <v>87</v>
      </c>
      <c r="I4" s="475"/>
    </row>
    <row r="5" spans="1:9" ht="24" customHeight="1" x14ac:dyDescent="0.25">
      <c r="A5" s="5" t="s">
        <v>526</v>
      </c>
      <c r="B5" s="6" t="s">
        <v>524</v>
      </c>
      <c r="C5" s="124" t="s">
        <v>532</v>
      </c>
      <c r="D5" s="124" t="s">
        <v>527</v>
      </c>
      <c r="E5" s="126">
        <v>85857500</v>
      </c>
      <c r="F5" s="124" t="s">
        <v>529</v>
      </c>
      <c r="G5" s="126">
        <v>87840000</v>
      </c>
      <c r="H5" s="124" t="s">
        <v>529</v>
      </c>
      <c r="I5" s="6" t="s">
        <v>206</v>
      </c>
    </row>
    <row r="6" spans="1:9" ht="24" customHeight="1" x14ac:dyDescent="0.25">
      <c r="A6" s="5" t="s">
        <v>526</v>
      </c>
      <c r="B6" s="6" t="s">
        <v>525</v>
      </c>
      <c r="C6" s="124" t="s">
        <v>533</v>
      </c>
      <c r="D6" s="124" t="s">
        <v>528</v>
      </c>
      <c r="E6" s="126">
        <v>98319000</v>
      </c>
      <c r="F6" s="124" t="s">
        <v>530</v>
      </c>
      <c r="G6" s="126">
        <v>98984000</v>
      </c>
      <c r="H6" s="124" t="s">
        <v>530</v>
      </c>
      <c r="I6" s="6" t="s">
        <v>531</v>
      </c>
    </row>
    <row r="7" spans="1:9" ht="24" customHeight="1" x14ac:dyDescent="0.25">
      <c r="A7" s="5"/>
      <c r="B7" s="123" t="s">
        <v>148</v>
      </c>
      <c r="C7" s="124"/>
      <c r="D7" s="124"/>
      <c r="E7" s="126"/>
      <c r="F7" s="124"/>
      <c r="G7" s="126"/>
      <c r="H7" s="124"/>
      <c r="I7" s="6"/>
    </row>
    <row r="8" spans="1:9" ht="24" customHeight="1" x14ac:dyDescent="0.25">
      <c r="A8" s="5"/>
      <c r="B8" s="6"/>
      <c r="C8" s="124"/>
      <c r="D8" s="124"/>
      <c r="E8" s="126"/>
      <c r="F8" s="124"/>
      <c r="G8" s="126"/>
      <c r="H8" s="124"/>
      <c r="I8" s="6"/>
    </row>
    <row r="9" spans="1:9" ht="24" customHeight="1" x14ac:dyDescent="0.25">
      <c r="A9" s="5"/>
      <c r="B9" s="6"/>
      <c r="C9" s="124"/>
      <c r="D9" s="124"/>
      <c r="E9" s="126"/>
      <c r="F9" s="124"/>
      <c r="G9" s="126"/>
      <c r="H9" s="124"/>
      <c r="I9" s="9"/>
    </row>
    <row r="10" spans="1:9" ht="24" customHeight="1" x14ac:dyDescent="0.25">
      <c r="A10" s="5"/>
      <c r="B10" s="6"/>
      <c r="C10" s="124"/>
      <c r="D10" s="124"/>
      <c r="E10" s="126"/>
      <c r="F10" s="124"/>
      <c r="G10" s="126"/>
      <c r="H10" s="124"/>
      <c r="I10" s="9"/>
    </row>
    <row r="11" spans="1:9" ht="24" customHeight="1" x14ac:dyDescent="0.25">
      <c r="A11" s="5"/>
      <c r="B11" s="6"/>
      <c r="C11" s="124"/>
      <c r="D11" s="124"/>
      <c r="E11" s="126"/>
      <c r="F11" s="124"/>
      <c r="G11" s="126"/>
      <c r="H11" s="124"/>
      <c r="I11" s="9"/>
    </row>
    <row r="12" spans="1:9" ht="24" customHeight="1" x14ac:dyDescent="0.25">
      <c r="A12" s="5"/>
      <c r="B12" s="6"/>
      <c r="C12" s="124"/>
      <c r="D12" s="124"/>
      <c r="E12" s="126"/>
      <c r="F12" s="124"/>
      <c r="G12" s="126"/>
      <c r="H12" s="124"/>
      <c r="I12" s="9"/>
    </row>
    <row r="13" spans="1:9" ht="24" customHeight="1" x14ac:dyDescent="0.25">
      <c r="A13" s="5"/>
      <c r="B13" s="6"/>
      <c r="C13" s="124"/>
      <c r="D13" s="124"/>
      <c r="E13" s="126"/>
      <c r="F13" s="124"/>
      <c r="G13" s="126"/>
      <c r="H13" s="124"/>
      <c r="I13" s="9"/>
    </row>
    <row r="14" spans="1:9" ht="24" customHeight="1" x14ac:dyDescent="0.25">
      <c r="A14" s="5"/>
      <c r="B14" s="6"/>
      <c r="C14" s="124"/>
      <c r="D14" s="124"/>
      <c r="E14" s="126"/>
      <c r="F14" s="124"/>
      <c r="G14" s="126"/>
      <c r="H14" s="124"/>
      <c r="I14" s="9"/>
    </row>
    <row r="15" spans="1:9" ht="24" customHeight="1" x14ac:dyDescent="0.25">
      <c r="A15" s="5"/>
      <c r="B15" s="6"/>
      <c r="C15" s="124"/>
      <c r="D15" s="124"/>
      <c r="E15" s="126"/>
      <c r="F15" s="124"/>
      <c r="G15" s="126"/>
      <c r="H15" s="124"/>
      <c r="I15" s="9"/>
    </row>
    <row r="16" spans="1:9" ht="24" customHeight="1" x14ac:dyDescent="0.25">
      <c r="A16" s="5"/>
      <c r="B16" s="6"/>
      <c r="C16" s="125"/>
      <c r="D16" s="125"/>
      <c r="E16" s="127"/>
      <c r="F16" s="125"/>
      <c r="G16" s="127"/>
      <c r="H16" s="125"/>
      <c r="I16" s="9"/>
    </row>
    <row r="17" spans="3:9" ht="24" customHeight="1" x14ac:dyDescent="0.25">
      <c r="C17" s="82"/>
      <c r="D17" s="82"/>
      <c r="E17" s="82"/>
      <c r="F17" s="82"/>
      <c r="G17" s="82"/>
      <c r="H17" s="82"/>
      <c r="I17" s="82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7" customWidth="1"/>
    <col min="2" max="2" width="8.77734375" style="27" customWidth="1"/>
    <col min="3" max="3" width="44.21875" style="65" customWidth="1"/>
    <col min="4" max="4" width="10.88671875" style="27" customWidth="1"/>
    <col min="5" max="5" width="12.44140625" style="27" customWidth="1"/>
    <col min="6" max="6" width="13.44140625" style="27" customWidth="1"/>
    <col min="7" max="7" width="11.21875" style="27" customWidth="1"/>
    <col min="8" max="9" width="12.44140625" style="27" customWidth="1"/>
    <col min="10" max="16384" width="8.88671875" style="54"/>
  </cols>
  <sheetData>
    <row r="1" spans="1:12" ht="36" customHeight="1" x14ac:dyDescent="0.15">
      <c r="A1" s="58" t="s">
        <v>73</v>
      </c>
      <c r="B1" s="58"/>
      <c r="C1" s="69"/>
      <c r="D1" s="58"/>
      <c r="E1" s="58"/>
      <c r="F1" s="58"/>
      <c r="G1" s="58"/>
      <c r="H1" s="58"/>
      <c r="I1" s="58"/>
      <c r="J1" s="57"/>
      <c r="K1" s="57"/>
      <c r="L1" s="57"/>
    </row>
    <row r="2" spans="1:12" s="35" customFormat="1" ht="25.5" customHeight="1" x14ac:dyDescent="0.25">
      <c r="A2" s="78" t="s">
        <v>99</v>
      </c>
      <c r="B2" s="79"/>
      <c r="C2" s="64"/>
      <c r="D2" s="36"/>
      <c r="E2" s="36"/>
      <c r="F2" s="36"/>
      <c r="G2" s="36"/>
      <c r="H2" s="36"/>
      <c r="I2" s="41" t="s">
        <v>90</v>
      </c>
      <c r="J2" s="36"/>
      <c r="K2" s="36"/>
      <c r="L2" s="36"/>
    </row>
    <row r="3" spans="1:12" ht="35.25" customHeight="1" x14ac:dyDescent="0.15">
      <c r="A3" s="25" t="s">
        <v>43</v>
      </c>
      <c r="B3" s="26" t="s">
        <v>44</v>
      </c>
      <c r="C3" s="68" t="s">
        <v>57</v>
      </c>
      <c r="D3" s="131" t="s">
        <v>107</v>
      </c>
      <c r="E3" s="29" t="s">
        <v>101</v>
      </c>
      <c r="F3" s="25" t="s">
        <v>45</v>
      </c>
      <c r="G3" s="25" t="s">
        <v>46</v>
      </c>
      <c r="H3" s="25" t="s">
        <v>47</v>
      </c>
      <c r="I3" s="76" t="s">
        <v>1</v>
      </c>
    </row>
    <row r="4" spans="1:12" s="86" customFormat="1" ht="24" customHeight="1" x14ac:dyDescent="0.15">
      <c r="A4" s="30">
        <v>2021</v>
      </c>
      <c r="B4" s="169">
        <v>6</v>
      </c>
      <c r="C4" s="128" t="s">
        <v>264</v>
      </c>
      <c r="D4" s="110" t="s">
        <v>265</v>
      </c>
      <c r="E4" s="33">
        <v>4500000</v>
      </c>
      <c r="F4" s="30" t="s">
        <v>266</v>
      </c>
      <c r="G4" s="30" t="s">
        <v>267</v>
      </c>
      <c r="H4" s="30" t="s">
        <v>268</v>
      </c>
      <c r="I4" s="87"/>
    </row>
    <row r="5" spans="1:12" s="86" customFormat="1" ht="24" customHeight="1" x14ac:dyDescent="0.15">
      <c r="A5" s="30">
        <v>2021</v>
      </c>
      <c r="B5" s="169">
        <v>6</v>
      </c>
      <c r="C5" s="128" t="s">
        <v>269</v>
      </c>
      <c r="D5" s="110" t="s">
        <v>265</v>
      </c>
      <c r="E5" s="33">
        <v>1000000</v>
      </c>
      <c r="F5" s="30" t="s">
        <v>270</v>
      </c>
      <c r="G5" s="30" t="s">
        <v>271</v>
      </c>
      <c r="H5" s="30" t="s">
        <v>272</v>
      </c>
      <c r="I5" s="87"/>
    </row>
    <row r="6" spans="1:12" s="86" customFormat="1" ht="24" customHeight="1" x14ac:dyDescent="0.15">
      <c r="A6" s="30">
        <v>2021</v>
      </c>
      <c r="B6" s="169">
        <v>6</v>
      </c>
      <c r="C6" s="128" t="s">
        <v>273</v>
      </c>
      <c r="D6" s="110" t="s">
        <v>265</v>
      </c>
      <c r="E6" s="200">
        <v>47472000</v>
      </c>
      <c r="F6" s="87" t="s">
        <v>274</v>
      </c>
      <c r="G6" s="87" t="s">
        <v>275</v>
      </c>
      <c r="H6" s="87" t="s">
        <v>276</v>
      </c>
      <c r="I6" s="87"/>
    </row>
    <row r="7" spans="1:12" s="86" customFormat="1" ht="24" customHeight="1" x14ac:dyDescent="0.15">
      <c r="A7" s="30">
        <v>2021</v>
      </c>
      <c r="B7" s="169">
        <v>6</v>
      </c>
      <c r="C7" s="128" t="s">
        <v>277</v>
      </c>
      <c r="D7" s="110" t="s">
        <v>265</v>
      </c>
      <c r="E7" s="200">
        <v>28128000</v>
      </c>
      <c r="F7" s="87" t="s">
        <v>274</v>
      </c>
      <c r="G7" s="87" t="s">
        <v>275</v>
      </c>
      <c r="H7" s="87" t="s">
        <v>276</v>
      </c>
      <c r="I7" s="87"/>
    </row>
    <row r="8" spans="1:12" s="86" customFormat="1" ht="24" customHeight="1" x14ac:dyDescent="0.15">
      <c r="A8" s="30">
        <v>2021</v>
      </c>
      <c r="B8" s="30" t="s">
        <v>278</v>
      </c>
      <c r="C8" s="109" t="s">
        <v>209</v>
      </c>
      <c r="D8" s="30" t="s">
        <v>212</v>
      </c>
      <c r="E8" s="241">
        <v>100000000</v>
      </c>
      <c r="F8" s="87" t="s">
        <v>207</v>
      </c>
      <c r="G8" s="87" t="s">
        <v>210</v>
      </c>
      <c r="H8" s="87" t="s">
        <v>211</v>
      </c>
      <c r="I8" s="87"/>
    </row>
    <row r="9" spans="1:12" s="86" customFormat="1" ht="24" customHeight="1" x14ac:dyDescent="0.15">
      <c r="A9" s="203"/>
      <c r="B9" s="168"/>
      <c r="C9" s="170" t="s">
        <v>148</v>
      </c>
      <c r="D9" s="110"/>
      <c r="E9" s="200"/>
      <c r="F9" s="110"/>
      <c r="G9" s="87"/>
      <c r="H9" s="200"/>
      <c r="I9" s="87"/>
    </row>
    <row r="10" spans="1:12" s="86" customFormat="1" ht="24" customHeight="1" x14ac:dyDescent="0.15">
      <c r="A10" s="203"/>
      <c r="B10" s="168"/>
      <c r="C10" s="128"/>
      <c r="D10" s="110"/>
      <c r="E10" s="200"/>
      <c r="F10" s="110"/>
      <c r="G10" s="87"/>
      <c r="H10" s="200"/>
      <c r="I10" s="87"/>
    </row>
    <row r="11" spans="1:12" s="86" customFormat="1" ht="24" customHeight="1" x14ac:dyDescent="0.15">
      <c r="A11" s="203"/>
      <c r="B11" s="168"/>
      <c r="C11" s="128"/>
      <c r="D11" s="110"/>
      <c r="E11" s="200"/>
      <c r="F11" s="110"/>
      <c r="G11" s="87"/>
      <c r="H11" s="200"/>
      <c r="I11" s="87"/>
    </row>
    <row r="12" spans="1:12" s="86" customFormat="1" ht="24" customHeight="1" x14ac:dyDescent="0.15">
      <c r="A12" s="203"/>
      <c r="B12" s="168"/>
      <c r="C12" s="128"/>
      <c r="D12" s="110"/>
      <c r="E12" s="200"/>
      <c r="F12" s="110"/>
      <c r="G12" s="87"/>
      <c r="H12" s="200"/>
      <c r="I12" s="87"/>
    </row>
    <row r="13" spans="1:12" s="86" customFormat="1" ht="24" customHeight="1" x14ac:dyDescent="0.15">
      <c r="A13" s="203"/>
      <c r="B13" s="168"/>
      <c r="C13" s="128"/>
      <c r="D13" s="110"/>
      <c r="E13" s="200"/>
      <c r="F13" s="110"/>
      <c r="G13" s="87"/>
      <c r="H13" s="200"/>
      <c r="I13" s="87"/>
    </row>
    <row r="14" spans="1:12" s="202" customFormat="1" ht="24" customHeight="1" x14ac:dyDescent="0.15">
      <c r="A14" s="203"/>
      <c r="B14" s="168"/>
      <c r="C14" s="128"/>
      <c r="D14" s="110"/>
      <c r="E14" s="200"/>
      <c r="F14" s="87"/>
      <c r="G14" s="87"/>
      <c r="H14" s="87"/>
      <c r="I14" s="87"/>
      <c r="J14" s="86"/>
      <c r="K14" s="86"/>
      <c r="L14" s="86"/>
    </row>
    <row r="15" spans="1:12" s="86" customFormat="1" ht="24" customHeight="1" x14ac:dyDescent="0.15">
      <c r="A15" s="203"/>
      <c r="B15" s="168"/>
      <c r="C15" s="128"/>
      <c r="D15" s="110"/>
      <c r="E15" s="200"/>
      <c r="F15" s="110"/>
      <c r="G15" s="87"/>
      <c r="H15" s="200"/>
      <c r="I15" s="87"/>
    </row>
    <row r="16" spans="1:12" customFormat="1" ht="24" customHeight="1" x14ac:dyDescent="0.15">
      <c r="A16" s="204"/>
      <c r="B16" s="168"/>
      <c r="C16" s="201"/>
      <c r="D16" s="110"/>
      <c r="E16" s="111"/>
      <c r="F16" s="87"/>
      <c r="G16" s="87"/>
      <c r="H16" s="87"/>
      <c r="I16" s="87"/>
      <c r="J16" s="86"/>
      <c r="K16" s="86"/>
      <c r="L16" s="86"/>
    </row>
    <row r="17" spans="1:12" customFormat="1" ht="24" customHeight="1" x14ac:dyDescent="0.15">
      <c r="A17" s="204"/>
      <c r="B17" s="168"/>
      <c r="C17" s="170"/>
      <c r="D17" s="110"/>
      <c r="E17" s="111"/>
      <c r="F17" s="87"/>
      <c r="G17" s="87"/>
      <c r="H17" s="87"/>
      <c r="I17" s="87"/>
      <c r="J17" s="86"/>
      <c r="K17" s="86"/>
      <c r="L17" s="86"/>
    </row>
    <row r="18" spans="1:12" customFormat="1" ht="24" customHeight="1" x14ac:dyDescent="0.15">
      <c r="A18" s="204"/>
      <c r="B18" s="168"/>
      <c r="C18" s="170"/>
      <c r="D18" s="110"/>
      <c r="E18" s="111"/>
      <c r="F18" s="87"/>
      <c r="G18" s="87"/>
      <c r="H18" s="87"/>
      <c r="I18" s="87"/>
      <c r="J18" s="86"/>
      <c r="K18" s="86"/>
      <c r="L18" s="86"/>
    </row>
    <row r="19" spans="1:12" customFormat="1" ht="24" customHeight="1" x14ac:dyDescent="0.15">
      <c r="A19" s="204"/>
      <c r="B19" s="168"/>
      <c r="C19" s="170"/>
      <c r="D19" s="110"/>
      <c r="E19" s="111"/>
      <c r="F19" s="87"/>
      <c r="G19" s="87"/>
      <c r="H19" s="87"/>
      <c r="I19" s="87"/>
      <c r="J19" s="86"/>
      <c r="K19" s="86"/>
      <c r="L19" s="86"/>
    </row>
    <row r="20" spans="1:12" s="86" customFormat="1" ht="24" customHeight="1" x14ac:dyDescent="0.15">
      <c r="A20" s="204"/>
      <c r="B20" s="168"/>
      <c r="C20" s="170"/>
      <c r="D20" s="110"/>
      <c r="E20" s="111"/>
      <c r="F20" s="87"/>
      <c r="G20" s="87"/>
      <c r="H20" s="87"/>
      <c r="I20" s="8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7" customWidth="1"/>
    <col min="2" max="2" width="8.77734375" style="27" customWidth="1"/>
    <col min="3" max="3" width="29.21875" style="65" customWidth="1"/>
    <col min="4" max="4" width="10.88671875" style="27" customWidth="1"/>
    <col min="5" max="8" width="12.44140625" style="27" customWidth="1"/>
    <col min="9" max="10" width="11.33203125" style="27" customWidth="1"/>
    <col min="11" max="11" width="11.6640625" style="28" customWidth="1"/>
    <col min="12" max="12" width="11.33203125" style="27" bestFit="1" customWidth="1"/>
    <col min="13" max="13" width="8.88671875" style="27"/>
    <col min="14" max="16384" width="8.88671875" style="54"/>
  </cols>
  <sheetData>
    <row r="1" spans="1:13" ht="36" customHeight="1" x14ac:dyDescent="0.15">
      <c r="A1" s="58" t="s">
        <v>76</v>
      </c>
      <c r="B1" s="58"/>
      <c r="C1" s="69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35" customFormat="1" ht="25.5" customHeight="1" x14ac:dyDescent="0.25">
      <c r="A2" s="78" t="s">
        <v>99</v>
      </c>
      <c r="B2" s="79"/>
      <c r="C2" s="64"/>
      <c r="D2" s="36"/>
      <c r="E2" s="36"/>
      <c r="F2" s="36"/>
      <c r="G2" s="36"/>
      <c r="H2" s="36"/>
      <c r="I2" s="36"/>
      <c r="J2" s="36"/>
      <c r="K2" s="36"/>
      <c r="L2" s="36"/>
      <c r="M2" s="41" t="s">
        <v>90</v>
      </c>
    </row>
    <row r="3" spans="1:13" ht="35.25" customHeight="1" x14ac:dyDescent="0.15">
      <c r="A3" s="25" t="s">
        <v>43</v>
      </c>
      <c r="B3" s="26" t="s">
        <v>44</v>
      </c>
      <c r="C3" s="68" t="s">
        <v>75</v>
      </c>
      <c r="D3" s="25" t="s">
        <v>74</v>
      </c>
      <c r="E3" s="131" t="s">
        <v>107</v>
      </c>
      <c r="F3" s="26" t="s">
        <v>94</v>
      </c>
      <c r="G3" s="26" t="s">
        <v>93</v>
      </c>
      <c r="H3" s="26" t="s">
        <v>92</v>
      </c>
      <c r="I3" s="26" t="s">
        <v>91</v>
      </c>
      <c r="J3" s="25" t="s">
        <v>45</v>
      </c>
      <c r="K3" s="25" t="s">
        <v>46</v>
      </c>
      <c r="L3" s="25" t="s">
        <v>47</v>
      </c>
      <c r="M3" s="76" t="s">
        <v>1</v>
      </c>
    </row>
    <row r="4" spans="1:13" s="34" customFormat="1" ht="24" customHeight="1" x14ac:dyDescent="0.25">
      <c r="A4" s="30"/>
      <c r="B4" s="168"/>
      <c r="C4" s="170" t="s">
        <v>279</v>
      </c>
      <c r="D4" s="30"/>
      <c r="E4" s="12"/>
      <c r="F4" s="112"/>
      <c r="G4" s="113"/>
      <c r="H4" s="113"/>
      <c r="I4" s="113"/>
      <c r="J4" s="30"/>
      <c r="K4" s="30"/>
      <c r="L4" s="30"/>
      <c r="M4" s="33"/>
    </row>
    <row r="5" spans="1:13" s="34" customFormat="1" ht="24" customHeight="1" x14ac:dyDescent="0.25">
      <c r="A5" s="30"/>
      <c r="B5" s="168"/>
      <c r="C5" s="90"/>
      <c r="D5" s="30"/>
      <c r="E5" s="12"/>
      <c r="F5" s="112"/>
      <c r="G5" s="113"/>
      <c r="H5" s="113"/>
      <c r="I5" s="113"/>
      <c r="J5" s="30"/>
      <c r="K5" s="30"/>
      <c r="L5" s="30"/>
      <c r="M5" s="33"/>
    </row>
    <row r="6" spans="1:13" s="34" customFormat="1" ht="24" customHeight="1" x14ac:dyDescent="0.25">
      <c r="A6" s="30"/>
      <c r="B6" s="87"/>
      <c r="C6" s="90"/>
      <c r="D6" s="30"/>
      <c r="E6" s="12"/>
      <c r="F6" s="112"/>
      <c r="G6" s="113"/>
      <c r="H6" s="113"/>
      <c r="I6" s="113"/>
      <c r="J6" s="30"/>
      <c r="K6" s="30"/>
      <c r="L6" s="30"/>
      <c r="M6" s="33"/>
    </row>
    <row r="7" spans="1:13" s="34" customFormat="1" ht="24" customHeight="1" x14ac:dyDescent="0.25">
      <c r="A7" s="30"/>
      <c r="B7" s="87"/>
      <c r="C7" s="90"/>
      <c r="D7" s="30"/>
      <c r="E7" s="12"/>
      <c r="F7" s="112"/>
      <c r="G7" s="113"/>
      <c r="H7" s="113"/>
      <c r="I7" s="113"/>
      <c r="J7" s="30"/>
      <c r="K7" s="30"/>
      <c r="L7" s="30"/>
      <c r="M7" s="33"/>
    </row>
    <row r="8" spans="1:13" s="34" customFormat="1" ht="24" customHeight="1" x14ac:dyDescent="0.25">
      <c r="A8" s="30"/>
      <c r="B8" s="87"/>
      <c r="C8" s="90"/>
      <c r="D8" s="30"/>
      <c r="E8" s="12"/>
      <c r="F8" s="112"/>
      <c r="G8" s="113"/>
      <c r="H8" s="113"/>
      <c r="I8" s="113"/>
      <c r="J8" s="30"/>
      <c r="K8" s="30"/>
      <c r="L8" s="30"/>
      <c r="M8" s="33"/>
    </row>
    <row r="9" spans="1:13" s="34" customFormat="1" ht="24" customHeight="1" x14ac:dyDescent="0.25">
      <c r="A9" s="30"/>
      <c r="B9" s="87"/>
      <c r="C9" s="90"/>
      <c r="D9" s="30"/>
      <c r="E9" s="12"/>
      <c r="F9" s="112"/>
      <c r="G9" s="113"/>
      <c r="H9" s="113"/>
      <c r="I9" s="113"/>
      <c r="J9" s="30"/>
      <c r="K9" s="30"/>
      <c r="L9" s="30"/>
      <c r="M9" s="33"/>
    </row>
    <row r="10" spans="1:13" s="34" customFormat="1" ht="24" customHeight="1" x14ac:dyDescent="0.25">
      <c r="A10" s="30"/>
      <c r="B10" s="87"/>
      <c r="C10" s="90"/>
      <c r="D10" s="30"/>
      <c r="E10" s="12"/>
      <c r="F10" s="112"/>
      <c r="G10" s="113"/>
      <c r="H10" s="113"/>
      <c r="I10" s="113"/>
      <c r="J10" s="30"/>
      <c r="K10" s="30"/>
      <c r="L10" s="30"/>
      <c r="M10" s="33"/>
    </row>
    <row r="11" spans="1:13" s="34" customFormat="1" ht="24" customHeight="1" x14ac:dyDescent="0.25">
      <c r="A11" s="30"/>
      <c r="B11" s="87"/>
      <c r="C11" s="90"/>
      <c r="D11" s="30"/>
      <c r="E11" s="12"/>
      <c r="F11" s="112"/>
      <c r="G11" s="113"/>
      <c r="H11" s="113"/>
      <c r="I11" s="113"/>
      <c r="J11" s="30"/>
      <c r="K11" s="30"/>
      <c r="L11" s="30"/>
      <c r="M11" s="33"/>
    </row>
    <row r="12" spans="1:13" s="34" customFormat="1" ht="24" customHeight="1" x14ac:dyDescent="0.25">
      <c r="A12" s="30"/>
      <c r="B12" s="87"/>
      <c r="C12" s="90"/>
      <c r="D12" s="30"/>
      <c r="E12" s="12"/>
      <c r="F12" s="112"/>
      <c r="G12" s="113"/>
      <c r="H12" s="113"/>
      <c r="I12" s="113"/>
      <c r="J12" s="30"/>
      <c r="K12" s="30"/>
      <c r="L12" s="30"/>
      <c r="M12" s="33"/>
    </row>
    <row r="13" spans="1:13" s="34" customFormat="1" ht="24" customHeight="1" x14ac:dyDescent="0.25">
      <c r="A13" s="30"/>
      <c r="B13" s="87"/>
      <c r="C13" s="90"/>
      <c r="D13" s="30"/>
      <c r="E13" s="12"/>
      <c r="F13" s="112"/>
      <c r="G13" s="113"/>
      <c r="H13" s="113"/>
      <c r="I13" s="113"/>
      <c r="J13" s="30"/>
      <c r="K13" s="30"/>
      <c r="L13" s="30"/>
      <c r="M13" s="33"/>
    </row>
    <row r="14" spans="1:13" s="34" customFormat="1" ht="24" customHeight="1" x14ac:dyDescent="0.25">
      <c r="A14" s="30"/>
      <c r="B14" s="87"/>
      <c r="C14" s="117"/>
      <c r="D14" s="30"/>
      <c r="E14" s="12"/>
      <c r="F14" s="112"/>
      <c r="G14" s="113"/>
      <c r="H14" s="113"/>
      <c r="I14" s="113"/>
      <c r="J14" s="30"/>
      <c r="K14" s="30"/>
      <c r="L14" s="30"/>
      <c r="M14" s="33"/>
    </row>
    <row r="15" spans="1:13" s="34" customFormat="1" ht="24" customHeight="1" x14ac:dyDescent="0.25">
      <c r="A15" s="30"/>
      <c r="B15" s="87"/>
      <c r="C15" s="90"/>
      <c r="D15" s="30"/>
      <c r="E15" s="12"/>
      <c r="F15" s="112"/>
      <c r="G15" s="113"/>
      <c r="H15" s="113"/>
      <c r="I15" s="113"/>
      <c r="J15" s="30"/>
      <c r="K15" s="30"/>
      <c r="L15" s="30"/>
      <c r="M15" s="33"/>
    </row>
    <row r="16" spans="1:13" s="34" customFormat="1" ht="24" customHeight="1" x14ac:dyDescent="0.25">
      <c r="A16" s="30"/>
      <c r="B16" s="87"/>
      <c r="C16" s="90"/>
      <c r="D16" s="30"/>
      <c r="E16" s="12"/>
      <c r="F16" s="112"/>
      <c r="G16" s="113"/>
      <c r="H16" s="113"/>
      <c r="I16" s="113"/>
      <c r="J16" s="30"/>
      <c r="K16" s="30"/>
      <c r="L16" s="30"/>
      <c r="M16" s="33"/>
    </row>
    <row r="17" spans="1:13" s="34" customFormat="1" ht="24" customHeight="1" x14ac:dyDescent="0.25">
      <c r="A17" s="30"/>
      <c r="B17" s="87"/>
      <c r="C17" s="90"/>
      <c r="D17" s="30"/>
      <c r="E17" s="12"/>
      <c r="F17" s="112"/>
      <c r="G17" s="113"/>
      <c r="H17" s="113"/>
      <c r="I17" s="113"/>
      <c r="J17" s="30"/>
      <c r="K17" s="30"/>
      <c r="L17" s="30"/>
      <c r="M17" s="33"/>
    </row>
    <row r="18" spans="1:13" s="34" customFormat="1" ht="24" customHeight="1" x14ac:dyDescent="0.25">
      <c r="A18" s="30"/>
      <c r="B18" s="87"/>
      <c r="C18" s="90"/>
      <c r="D18" s="30"/>
      <c r="E18" s="12"/>
      <c r="F18" s="112"/>
      <c r="G18" s="113"/>
      <c r="H18" s="113"/>
      <c r="I18" s="113"/>
      <c r="J18" s="30"/>
      <c r="K18" s="30"/>
      <c r="L18" s="30"/>
      <c r="M18" s="33"/>
    </row>
    <row r="19" spans="1:13" s="34" customFormat="1" ht="24" customHeight="1" x14ac:dyDescent="0.25">
      <c r="A19" s="30"/>
      <c r="B19" s="87"/>
      <c r="C19" s="90"/>
      <c r="D19" s="30"/>
      <c r="E19" s="12"/>
      <c r="F19" s="112"/>
      <c r="G19" s="113"/>
      <c r="H19" s="113"/>
      <c r="I19" s="113"/>
      <c r="J19" s="30"/>
      <c r="K19" s="30"/>
      <c r="L19" s="30"/>
      <c r="M19" s="33"/>
    </row>
    <row r="20" spans="1:13" s="34" customFormat="1" ht="24" customHeight="1" x14ac:dyDescent="0.25">
      <c r="A20" s="30"/>
      <c r="B20" s="87"/>
      <c r="C20" s="90"/>
      <c r="D20" s="30"/>
      <c r="E20" s="12"/>
      <c r="F20" s="112"/>
      <c r="G20" s="113"/>
      <c r="H20" s="113"/>
      <c r="I20" s="113"/>
      <c r="J20" s="30"/>
      <c r="K20" s="30"/>
      <c r="L20" s="30"/>
      <c r="M20" s="3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5" sqref="A5"/>
      <selection pane="bottomLeft" activeCell="A4" sqref="A4"/>
    </sheetView>
  </sheetViews>
  <sheetFormatPr defaultRowHeight="24" customHeight="1" x14ac:dyDescent="0.15"/>
  <cols>
    <col min="1" max="1" width="12" style="46" customWidth="1"/>
    <col min="2" max="2" width="56.5546875" style="46" customWidth="1"/>
    <col min="3" max="3" width="9.5546875" style="46" customWidth="1"/>
    <col min="4" max="4" width="8.88671875" style="46" customWidth="1"/>
    <col min="5" max="5" width="9.21875" style="46" customWidth="1"/>
    <col min="6" max="8" width="9.6640625" style="46" customWidth="1"/>
    <col min="9" max="9" width="11.109375" style="46" customWidth="1"/>
    <col min="10" max="10" width="9.6640625" style="46" customWidth="1"/>
    <col min="11" max="11" width="8.44140625" style="46" customWidth="1"/>
    <col min="12" max="12" width="1.5546875" style="27" customWidth="1"/>
    <col min="13" max="13" width="8.88671875" style="27" hidden="1" customWidth="1"/>
    <col min="14" max="15" width="9.6640625" style="46" hidden="1" customWidth="1"/>
    <col min="16" max="16" width="8.88671875" style="27" hidden="1" customWidth="1"/>
    <col min="17" max="17" width="12.6640625" style="27" hidden="1" customWidth="1"/>
    <col min="18" max="18" width="8.88671875" style="27" customWidth="1"/>
    <col min="19" max="16384" width="8.88671875" style="27"/>
  </cols>
  <sheetData>
    <row r="1" spans="1:18" ht="36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56"/>
      <c r="N1" s="27"/>
      <c r="O1" s="27"/>
    </row>
    <row r="2" spans="1:18" ht="25.5" customHeight="1" x14ac:dyDescent="0.15">
      <c r="A2" s="78" t="s">
        <v>99</v>
      </c>
      <c r="B2" s="38"/>
      <c r="C2" s="38"/>
      <c r="D2" s="40"/>
      <c r="E2" s="40"/>
      <c r="F2" s="40"/>
      <c r="G2" s="40"/>
      <c r="H2" s="40"/>
      <c r="I2" s="40"/>
      <c r="J2" s="40"/>
      <c r="K2" s="41" t="s">
        <v>88</v>
      </c>
      <c r="N2" s="40"/>
      <c r="O2" s="40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3" t="s">
        <v>8</v>
      </c>
      <c r="O3" s="23" t="s">
        <v>9</v>
      </c>
    </row>
    <row r="4" spans="1:18" ht="24" customHeight="1" x14ac:dyDescent="0.15">
      <c r="A4" s="19" t="s">
        <v>97</v>
      </c>
      <c r="B4" s="24" t="s">
        <v>281</v>
      </c>
      <c r="C4" s="74" t="s">
        <v>214</v>
      </c>
      <c r="D4" s="205" t="s">
        <v>285</v>
      </c>
      <c r="E4" s="7" t="s">
        <v>284</v>
      </c>
      <c r="F4" s="205" t="s">
        <v>286</v>
      </c>
      <c r="G4" s="19">
        <v>73000000</v>
      </c>
      <c r="H4" s="19">
        <v>66363636</v>
      </c>
      <c r="I4" s="19" t="s">
        <v>287</v>
      </c>
      <c r="J4" s="19" t="s">
        <v>288</v>
      </c>
      <c r="K4" s="19"/>
      <c r="M4" s="51">
        <f t="shared" ref="M4:M7" si="0">H4/G4</f>
        <v>0.90909090410958904</v>
      </c>
      <c r="N4" s="19">
        <v>4600</v>
      </c>
      <c r="O4" s="19">
        <v>4181</v>
      </c>
      <c r="P4" s="51">
        <f t="shared" ref="P4:P7" si="1">O4/N4</f>
        <v>0.90891304347826085</v>
      </c>
      <c r="Q4" s="52"/>
      <c r="R4" s="52"/>
    </row>
    <row r="5" spans="1:18" ht="24" customHeight="1" x14ac:dyDescent="0.15">
      <c r="A5" s="19" t="s">
        <v>97</v>
      </c>
      <c r="B5" s="24" t="s">
        <v>282</v>
      </c>
      <c r="C5" s="74" t="s">
        <v>214</v>
      </c>
      <c r="D5" s="7" t="s">
        <v>289</v>
      </c>
      <c r="E5" s="7" t="s">
        <v>290</v>
      </c>
      <c r="F5" s="7" t="s">
        <v>291</v>
      </c>
      <c r="G5" s="19">
        <v>82049000</v>
      </c>
      <c r="H5" s="19">
        <v>74590000</v>
      </c>
      <c r="I5" s="19" t="s">
        <v>287</v>
      </c>
      <c r="J5" s="19" t="s">
        <v>288</v>
      </c>
      <c r="K5" s="19"/>
      <c r="M5" s="51">
        <f t="shared" si="0"/>
        <v>0.90909090909090906</v>
      </c>
      <c r="N5" s="19">
        <v>4600</v>
      </c>
      <c r="O5" s="19">
        <v>4181</v>
      </c>
      <c r="P5" s="51">
        <f t="shared" si="1"/>
        <v>0.90891304347826085</v>
      </c>
      <c r="Q5" s="52"/>
      <c r="R5" s="52"/>
    </row>
    <row r="6" spans="1:18" ht="24" customHeight="1" x14ac:dyDescent="0.15">
      <c r="A6" s="19" t="s">
        <v>97</v>
      </c>
      <c r="B6" s="24" t="s">
        <v>283</v>
      </c>
      <c r="C6" s="74" t="s">
        <v>214</v>
      </c>
      <c r="D6" s="7" t="s">
        <v>289</v>
      </c>
      <c r="E6" s="7" t="s">
        <v>290</v>
      </c>
      <c r="F6" s="7" t="s">
        <v>291</v>
      </c>
      <c r="G6" s="19">
        <v>62304000</v>
      </c>
      <c r="H6" s="19">
        <v>56640000</v>
      </c>
      <c r="I6" s="19" t="s">
        <v>287</v>
      </c>
      <c r="J6" s="19" t="s">
        <v>288</v>
      </c>
      <c r="K6" s="19"/>
      <c r="M6" s="51">
        <f t="shared" si="0"/>
        <v>0.90909090909090906</v>
      </c>
      <c r="N6" s="19">
        <v>4600</v>
      </c>
      <c r="O6" s="19">
        <v>4181</v>
      </c>
      <c r="P6" s="51">
        <f t="shared" si="1"/>
        <v>0.90891304347826085</v>
      </c>
      <c r="Q6" s="52"/>
      <c r="R6" s="52"/>
    </row>
    <row r="7" spans="1:18" ht="24" customHeight="1" x14ac:dyDescent="0.15">
      <c r="A7" s="19"/>
      <c r="B7" s="170" t="s">
        <v>148</v>
      </c>
      <c r="C7" s="74"/>
      <c r="D7" s="7"/>
      <c r="E7" s="7"/>
      <c r="F7" s="7"/>
      <c r="G7" s="19"/>
      <c r="H7" s="19"/>
      <c r="I7" s="19"/>
      <c r="J7" s="19"/>
      <c r="K7" s="19"/>
      <c r="M7" s="51" t="e">
        <f t="shared" si="0"/>
        <v>#DIV/0!</v>
      </c>
      <c r="N7" s="19">
        <v>4600</v>
      </c>
      <c r="O7" s="19">
        <v>4181</v>
      </c>
      <c r="P7" s="51">
        <f t="shared" si="1"/>
        <v>0.90891304347826085</v>
      </c>
      <c r="Q7" s="52"/>
      <c r="R7" s="52"/>
    </row>
    <row r="8" spans="1:18" ht="24" customHeight="1" x14ac:dyDescent="0.15">
      <c r="A8" s="19"/>
      <c r="B8" s="24"/>
      <c r="C8" s="74"/>
      <c r="D8" s="7"/>
      <c r="E8" s="7"/>
      <c r="F8" s="7"/>
      <c r="G8" s="19"/>
      <c r="H8" s="19"/>
      <c r="I8" s="19"/>
      <c r="J8" s="19"/>
      <c r="K8" s="19"/>
      <c r="M8" s="51" t="e">
        <f>H8/G8</f>
        <v>#DIV/0!</v>
      </c>
      <c r="N8" s="19"/>
      <c r="O8" s="19"/>
      <c r="R8" s="52"/>
    </row>
    <row r="9" spans="1:18" ht="24" customHeight="1" x14ac:dyDescent="0.15">
      <c r="A9" s="19"/>
      <c r="B9" s="24"/>
      <c r="C9" s="74"/>
      <c r="D9" s="7"/>
      <c r="E9" s="7"/>
      <c r="F9" s="7"/>
      <c r="G9" s="19"/>
      <c r="H9" s="19"/>
      <c r="I9" s="19"/>
      <c r="J9" s="19"/>
      <c r="K9" s="19"/>
      <c r="M9" s="51" t="e">
        <f>H9/G9</f>
        <v>#DIV/0!</v>
      </c>
      <c r="N9" s="19"/>
      <c r="O9" s="19"/>
      <c r="R9" s="52"/>
    </row>
    <row r="10" spans="1:18" ht="24" customHeight="1" x14ac:dyDescent="0.15">
      <c r="A10" s="19"/>
      <c r="B10" s="24"/>
      <c r="C10" s="74"/>
      <c r="D10" s="7"/>
      <c r="E10" s="7"/>
      <c r="F10" s="7"/>
      <c r="G10" s="19"/>
      <c r="H10" s="19"/>
      <c r="I10" s="19"/>
      <c r="J10" s="19"/>
      <c r="K10" s="19"/>
      <c r="M10" s="51" t="e">
        <f t="shared" ref="M10:M11" si="2">H10/G10</f>
        <v>#DIV/0!</v>
      </c>
      <c r="N10" s="19">
        <v>4600</v>
      </c>
      <c r="O10" s="19">
        <v>4181</v>
      </c>
      <c r="P10" s="51">
        <f t="shared" ref="P10:P17" si="3">O10/N10</f>
        <v>0.90891304347826085</v>
      </c>
      <c r="Q10" s="52"/>
      <c r="R10" s="52"/>
    </row>
    <row r="11" spans="1:18" ht="24" customHeight="1" x14ac:dyDescent="0.15">
      <c r="A11" s="19"/>
      <c r="B11" s="24"/>
      <c r="C11" s="74"/>
      <c r="D11" s="7"/>
      <c r="E11" s="7"/>
      <c r="F11" s="7"/>
      <c r="G11" s="19"/>
      <c r="H11" s="19"/>
      <c r="I11" s="19"/>
      <c r="J11" s="19"/>
      <c r="K11" s="19"/>
      <c r="M11" s="51" t="e">
        <f t="shared" si="2"/>
        <v>#DIV/0!</v>
      </c>
      <c r="N11" s="19">
        <v>4600</v>
      </c>
      <c r="O11" s="19">
        <v>4181</v>
      </c>
      <c r="P11" s="51">
        <f t="shared" si="3"/>
        <v>0.90891304347826085</v>
      </c>
      <c r="Q11" s="52"/>
      <c r="R11" s="52"/>
    </row>
    <row r="12" spans="1:18" ht="24" customHeight="1" x14ac:dyDescent="0.15">
      <c r="A12" s="19"/>
      <c r="B12" s="24"/>
      <c r="C12" s="74"/>
      <c r="D12" s="7"/>
      <c r="E12" s="7"/>
      <c r="F12" s="7"/>
      <c r="G12" s="19"/>
      <c r="H12" s="19"/>
      <c r="I12" s="19"/>
      <c r="J12" s="19"/>
      <c r="K12" s="19"/>
      <c r="M12" s="51" t="e">
        <f>H12/G12</f>
        <v>#DIV/0!</v>
      </c>
      <c r="N12" s="19"/>
      <c r="O12" s="19"/>
      <c r="R12" s="52"/>
    </row>
    <row r="13" spans="1:18" ht="24" customHeight="1" x14ac:dyDescent="0.15">
      <c r="A13" s="19"/>
      <c r="B13" s="24"/>
      <c r="C13" s="74"/>
      <c r="D13" s="7"/>
      <c r="E13" s="7"/>
      <c r="F13" s="7"/>
      <c r="G13" s="19"/>
      <c r="H13" s="19"/>
      <c r="I13" s="19"/>
      <c r="J13" s="19"/>
      <c r="K13" s="19"/>
      <c r="M13" s="51" t="e">
        <f>H13/G13</f>
        <v>#DIV/0!</v>
      </c>
      <c r="N13" s="19"/>
      <c r="O13" s="19"/>
      <c r="R13" s="52"/>
    </row>
    <row r="14" spans="1:18" ht="24" customHeight="1" x14ac:dyDescent="0.15">
      <c r="A14" s="19"/>
      <c r="B14" s="24"/>
      <c r="C14" s="74"/>
      <c r="D14" s="7"/>
      <c r="E14" s="7"/>
      <c r="F14" s="7"/>
      <c r="G14" s="19"/>
      <c r="H14" s="19"/>
      <c r="I14" s="19"/>
      <c r="J14" s="19"/>
      <c r="K14" s="19"/>
      <c r="M14" s="51" t="e">
        <f t="shared" ref="M14:M17" si="4">H14/G14</f>
        <v>#DIV/0!</v>
      </c>
      <c r="N14" s="19">
        <v>4600</v>
      </c>
      <c r="O14" s="19">
        <v>4181</v>
      </c>
      <c r="P14" s="51">
        <f t="shared" si="3"/>
        <v>0.90891304347826085</v>
      </c>
      <c r="Q14" s="52"/>
      <c r="R14" s="52"/>
    </row>
    <row r="15" spans="1:18" ht="24" customHeight="1" x14ac:dyDescent="0.15">
      <c r="A15" s="19"/>
      <c r="B15" s="24"/>
      <c r="C15" s="74"/>
      <c r="D15" s="7"/>
      <c r="E15" s="7"/>
      <c r="F15" s="7"/>
      <c r="G15" s="19"/>
      <c r="H15" s="19"/>
      <c r="I15" s="19"/>
      <c r="J15" s="19"/>
      <c r="K15" s="19"/>
      <c r="M15" s="51" t="e">
        <f t="shared" si="4"/>
        <v>#DIV/0!</v>
      </c>
      <c r="N15" s="19">
        <v>4600</v>
      </c>
      <c r="O15" s="19">
        <v>4181</v>
      </c>
      <c r="P15" s="51">
        <f t="shared" si="3"/>
        <v>0.90891304347826085</v>
      </c>
      <c r="Q15" s="52"/>
      <c r="R15" s="52"/>
    </row>
    <row r="16" spans="1:18" ht="24" customHeight="1" x14ac:dyDescent="0.15">
      <c r="A16" s="19"/>
      <c r="B16" s="24"/>
      <c r="C16" s="74"/>
      <c r="D16" s="7"/>
      <c r="E16" s="7"/>
      <c r="F16" s="7"/>
      <c r="G16" s="19"/>
      <c r="H16" s="19"/>
      <c r="I16" s="19"/>
      <c r="J16" s="19"/>
      <c r="K16" s="19"/>
      <c r="M16" s="51" t="e">
        <f t="shared" si="4"/>
        <v>#DIV/0!</v>
      </c>
      <c r="N16" s="19">
        <v>4600</v>
      </c>
      <c r="O16" s="19">
        <v>4181</v>
      </c>
      <c r="P16" s="51">
        <f t="shared" si="3"/>
        <v>0.90891304347826085</v>
      </c>
      <c r="Q16" s="52"/>
      <c r="R16" s="52"/>
    </row>
    <row r="17" spans="1:18" ht="24" customHeight="1" x14ac:dyDescent="0.15">
      <c r="A17" s="19"/>
      <c r="B17" s="24"/>
      <c r="C17" s="74"/>
      <c r="D17" s="7"/>
      <c r="E17" s="7"/>
      <c r="F17" s="7"/>
      <c r="G17" s="19"/>
      <c r="H17" s="19"/>
      <c r="I17" s="19"/>
      <c r="J17" s="19"/>
      <c r="K17" s="19"/>
      <c r="M17" s="51" t="e">
        <f t="shared" si="4"/>
        <v>#DIV/0!</v>
      </c>
      <c r="N17" s="19">
        <v>4600</v>
      </c>
      <c r="O17" s="19">
        <v>4181</v>
      </c>
      <c r="P17" s="51">
        <f t="shared" si="3"/>
        <v>0.90891304347826085</v>
      </c>
      <c r="Q17" s="52"/>
      <c r="R17" s="52"/>
    </row>
    <row r="18" spans="1:18" ht="24" customHeight="1" x14ac:dyDescent="0.15">
      <c r="A18" s="19"/>
      <c r="B18" s="24"/>
      <c r="C18" s="74"/>
      <c r="D18" s="7"/>
      <c r="E18" s="7"/>
      <c r="F18" s="7"/>
      <c r="G18" s="19"/>
      <c r="H18" s="19"/>
      <c r="I18" s="19"/>
      <c r="J18" s="19"/>
      <c r="K18" s="19"/>
      <c r="M18" s="51" t="e">
        <f t="shared" ref="M18:M20" si="5">H18/G18</f>
        <v>#DIV/0!</v>
      </c>
      <c r="N18" s="19">
        <v>4600</v>
      </c>
      <c r="O18" s="19">
        <v>4181</v>
      </c>
      <c r="P18" s="51">
        <f t="shared" ref="P18:P20" si="6">O18/N18</f>
        <v>0.90891304347826085</v>
      </c>
      <c r="Q18" s="52"/>
      <c r="R18" s="52"/>
    </row>
    <row r="19" spans="1:18" ht="24" customHeight="1" x14ac:dyDescent="0.15">
      <c r="A19" s="19"/>
      <c r="B19" s="24"/>
      <c r="C19" s="74"/>
      <c r="D19" s="7"/>
      <c r="E19" s="7"/>
      <c r="F19" s="7"/>
      <c r="G19" s="19"/>
      <c r="H19" s="19"/>
      <c r="I19" s="19"/>
      <c r="J19" s="19"/>
      <c r="K19" s="19"/>
      <c r="M19" s="51" t="e">
        <f t="shared" si="5"/>
        <v>#DIV/0!</v>
      </c>
      <c r="N19" s="19">
        <v>4600</v>
      </c>
      <c r="O19" s="19">
        <v>4181</v>
      </c>
      <c r="P19" s="51">
        <f t="shared" si="6"/>
        <v>0.90891304347826085</v>
      </c>
      <c r="Q19" s="52"/>
      <c r="R19" s="52"/>
    </row>
    <row r="20" spans="1:18" ht="24" customHeight="1" x14ac:dyDescent="0.15">
      <c r="A20" s="19"/>
      <c r="B20" s="24"/>
      <c r="C20" s="74"/>
      <c r="D20" s="7"/>
      <c r="E20" s="7"/>
      <c r="F20" s="7"/>
      <c r="G20" s="19"/>
      <c r="H20" s="19"/>
      <c r="I20" s="19"/>
      <c r="J20" s="19"/>
      <c r="K20" s="19"/>
      <c r="M20" s="51" t="e">
        <f t="shared" si="5"/>
        <v>#DIV/0!</v>
      </c>
      <c r="N20" s="19">
        <v>4600</v>
      </c>
      <c r="O20" s="19">
        <v>4181</v>
      </c>
      <c r="P20" s="51">
        <f t="shared" si="6"/>
        <v>0.90891304347826085</v>
      </c>
      <c r="Q20" s="52"/>
      <c r="R20" s="52"/>
    </row>
    <row r="21" spans="1:18" ht="24" customHeight="1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N21" s="53"/>
      <c r="O21" s="53"/>
    </row>
    <row r="22" spans="1:18" ht="24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N22" s="53"/>
      <c r="O22" s="5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46" customWidth="1"/>
    <col min="2" max="2" width="56.5546875" style="47" customWidth="1"/>
    <col min="3" max="3" width="9.5546875" style="46" customWidth="1"/>
    <col min="4" max="4" width="8.88671875" style="46" customWidth="1"/>
    <col min="5" max="5" width="9.21875" style="46" customWidth="1"/>
    <col min="6" max="6" width="10.5546875" style="48" customWidth="1"/>
    <col min="7" max="7" width="9.6640625" style="46" customWidth="1"/>
    <col min="8" max="8" width="12.6640625" style="49" customWidth="1"/>
    <col min="9" max="9" width="9.6640625" style="46" customWidth="1"/>
    <col min="10" max="10" width="10.5546875" style="44" customWidth="1"/>
    <col min="11" max="11" width="8.44140625" style="46" customWidth="1"/>
    <col min="12" max="16384" width="8.88671875" style="27"/>
  </cols>
  <sheetData>
    <row r="1" spans="1:12" ht="36" customHeight="1" x14ac:dyDescent="0.15">
      <c r="A1" s="13" t="s">
        <v>21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56"/>
    </row>
    <row r="2" spans="1:12" ht="25.5" customHeight="1" x14ac:dyDescent="0.15">
      <c r="A2" s="78" t="s">
        <v>99</v>
      </c>
      <c r="B2" s="77"/>
      <c r="C2" s="38"/>
      <c r="D2" s="40"/>
      <c r="E2" s="40"/>
      <c r="F2" s="42"/>
      <c r="G2" s="40"/>
      <c r="H2" s="43"/>
      <c r="I2" s="40"/>
      <c r="K2" s="42" t="s">
        <v>89</v>
      </c>
    </row>
    <row r="3" spans="1:12" ht="35.25" customHeight="1" x14ac:dyDescent="0.15">
      <c r="A3" s="15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16" t="s">
        <v>18</v>
      </c>
      <c r="G3" s="2" t="s">
        <v>23</v>
      </c>
      <c r="H3" s="2" t="s">
        <v>100</v>
      </c>
      <c r="I3" s="2" t="s">
        <v>24</v>
      </c>
      <c r="J3" s="16" t="s">
        <v>25</v>
      </c>
      <c r="K3" s="2" t="s">
        <v>1</v>
      </c>
    </row>
    <row r="4" spans="1:12" ht="24" customHeight="1" x14ac:dyDescent="0.15">
      <c r="A4" s="19" t="s">
        <v>97</v>
      </c>
      <c r="B4" s="24" t="s">
        <v>215</v>
      </c>
      <c r="C4" s="74" t="s">
        <v>214</v>
      </c>
      <c r="D4" s="7" t="s">
        <v>295</v>
      </c>
      <c r="E4" s="242">
        <v>1</v>
      </c>
      <c r="F4" s="21" t="s">
        <v>296</v>
      </c>
      <c r="G4" s="243">
        <v>0.88</v>
      </c>
      <c r="H4" s="5" t="s">
        <v>297</v>
      </c>
      <c r="I4" s="22" t="s">
        <v>298</v>
      </c>
      <c r="J4" s="19" t="s">
        <v>298</v>
      </c>
      <c r="K4" s="5" t="s">
        <v>299</v>
      </c>
    </row>
    <row r="5" spans="1:12" ht="24" customHeight="1" x14ac:dyDescent="0.15">
      <c r="A5" s="19" t="s">
        <v>97</v>
      </c>
      <c r="B5" s="109" t="s">
        <v>216</v>
      </c>
      <c r="C5" s="74" t="s">
        <v>214</v>
      </c>
      <c r="D5" s="7" t="s">
        <v>213</v>
      </c>
      <c r="E5" s="242">
        <v>3</v>
      </c>
      <c r="F5" s="21">
        <v>71947425</v>
      </c>
      <c r="G5" s="243">
        <v>0.9</v>
      </c>
      <c r="H5" s="5" t="s">
        <v>300</v>
      </c>
      <c r="I5" s="20">
        <v>0.90207000000000004</v>
      </c>
      <c r="J5" s="19">
        <v>64901990</v>
      </c>
      <c r="K5" s="5"/>
    </row>
    <row r="6" spans="1:12" ht="24" customHeight="1" x14ac:dyDescent="0.15">
      <c r="A6" s="19" t="s">
        <v>97</v>
      </c>
      <c r="B6" s="24" t="s">
        <v>281</v>
      </c>
      <c r="C6" s="74" t="s">
        <v>214</v>
      </c>
      <c r="D6" s="205" t="s">
        <v>286</v>
      </c>
      <c r="E6" s="242">
        <v>67</v>
      </c>
      <c r="F6" s="21">
        <v>72218575</v>
      </c>
      <c r="G6" s="129">
        <v>0.87744999999999995</v>
      </c>
      <c r="H6" s="5" t="s">
        <v>292</v>
      </c>
      <c r="I6" s="20">
        <v>0.87831999999999999</v>
      </c>
      <c r="J6" s="19">
        <v>63431503</v>
      </c>
      <c r="K6" s="5"/>
    </row>
    <row r="7" spans="1:12" ht="24" customHeight="1" x14ac:dyDescent="0.15">
      <c r="A7" s="19" t="s">
        <v>97</v>
      </c>
      <c r="B7" s="24" t="s">
        <v>282</v>
      </c>
      <c r="C7" s="74" t="s">
        <v>214</v>
      </c>
      <c r="D7" s="7" t="s">
        <v>291</v>
      </c>
      <c r="E7" s="242">
        <v>74</v>
      </c>
      <c r="F7" s="21">
        <v>81550825</v>
      </c>
      <c r="G7" s="129">
        <v>0.87744999999999995</v>
      </c>
      <c r="H7" s="21" t="s">
        <v>293</v>
      </c>
      <c r="I7" s="20">
        <v>0.87770000000000004</v>
      </c>
      <c r="J7" s="19">
        <v>71577630</v>
      </c>
      <c r="K7" s="5"/>
    </row>
    <row r="8" spans="1:12" ht="24" customHeight="1" x14ac:dyDescent="0.15">
      <c r="A8" s="19" t="s">
        <v>97</v>
      </c>
      <c r="B8" s="24" t="s">
        <v>283</v>
      </c>
      <c r="C8" s="74" t="s">
        <v>214</v>
      </c>
      <c r="D8" s="7" t="s">
        <v>291</v>
      </c>
      <c r="E8" s="242">
        <v>72</v>
      </c>
      <c r="F8" s="21">
        <v>62582725</v>
      </c>
      <c r="G8" s="129">
        <v>0.87744999999999995</v>
      </c>
      <c r="H8" s="5" t="s">
        <v>294</v>
      </c>
      <c r="I8" s="20">
        <v>0.87763000000000002</v>
      </c>
      <c r="J8" s="19">
        <v>54924933</v>
      </c>
      <c r="K8" s="5"/>
    </row>
    <row r="9" spans="1:12" ht="24" customHeight="1" x14ac:dyDescent="0.15">
      <c r="A9" s="19"/>
      <c r="B9" s="170" t="s">
        <v>148</v>
      </c>
      <c r="C9" s="74"/>
      <c r="D9" s="7"/>
      <c r="E9" s="242"/>
      <c r="F9" s="21"/>
      <c r="G9" s="129"/>
      <c r="H9" s="5"/>
      <c r="I9" s="20"/>
      <c r="J9" s="19"/>
      <c r="K9" s="5"/>
    </row>
    <row r="10" spans="1:12" ht="24" customHeight="1" x14ac:dyDescent="0.15">
      <c r="A10" s="19"/>
      <c r="B10" s="24"/>
      <c r="C10" s="74"/>
      <c r="D10" s="7"/>
      <c r="E10" s="242"/>
      <c r="F10" s="21"/>
      <c r="G10" s="129"/>
      <c r="H10" s="5"/>
      <c r="I10" s="22"/>
      <c r="J10" s="19"/>
      <c r="K10" s="5"/>
      <c r="L10" s="45"/>
    </row>
    <row r="11" spans="1:12" ht="24" customHeight="1" x14ac:dyDescent="0.15">
      <c r="A11" s="19"/>
      <c r="B11" s="24"/>
      <c r="C11" s="74"/>
      <c r="D11" s="7"/>
      <c r="E11" s="242"/>
      <c r="F11" s="21"/>
      <c r="G11" s="129"/>
      <c r="H11" s="5"/>
      <c r="I11" s="20"/>
      <c r="J11" s="19"/>
      <c r="K11" s="5"/>
      <c r="L11" s="45"/>
    </row>
    <row r="12" spans="1:12" ht="24" customHeight="1" x14ac:dyDescent="0.15">
      <c r="A12" s="19"/>
      <c r="B12" s="24"/>
      <c r="C12" s="74"/>
      <c r="D12" s="7"/>
      <c r="E12" s="242"/>
      <c r="F12" s="21"/>
      <c r="G12" s="129"/>
      <c r="H12" s="5"/>
      <c r="I12" s="22"/>
      <c r="J12" s="19"/>
      <c r="K12" s="5"/>
      <c r="L12" s="45"/>
    </row>
    <row r="13" spans="1:12" ht="24" customHeight="1" x14ac:dyDescent="0.15">
      <c r="A13" s="19"/>
      <c r="B13" s="89"/>
      <c r="C13" s="74"/>
      <c r="D13" s="7"/>
      <c r="E13" s="242"/>
      <c r="F13" s="21"/>
      <c r="G13" s="20"/>
      <c r="H13" s="5"/>
      <c r="I13" s="20"/>
      <c r="J13" s="19"/>
      <c r="K13" s="5"/>
      <c r="L13" s="45"/>
    </row>
    <row r="14" spans="1:12" ht="24" customHeight="1" x14ac:dyDescent="0.15">
      <c r="A14" s="19"/>
      <c r="B14" s="18"/>
      <c r="C14" s="74"/>
      <c r="D14" s="7"/>
      <c r="E14" s="242"/>
      <c r="F14" s="21"/>
      <c r="G14" s="132"/>
      <c r="H14" s="5"/>
      <c r="I14" s="20"/>
      <c r="J14" s="19"/>
      <c r="K14" s="5"/>
      <c r="L14" s="45"/>
    </row>
    <row r="15" spans="1:12" ht="24" customHeight="1" x14ac:dyDescent="0.15">
      <c r="A15" s="19"/>
      <c r="B15" s="18"/>
      <c r="C15" s="74"/>
      <c r="D15" s="7"/>
      <c r="E15" s="242"/>
      <c r="F15" s="21"/>
      <c r="G15" s="20"/>
      <c r="H15" s="5"/>
      <c r="I15" s="22"/>
      <c r="J15" s="19"/>
      <c r="K15" s="5"/>
      <c r="L15" s="45"/>
    </row>
    <row r="16" spans="1:12" ht="24" customHeight="1" x14ac:dyDescent="0.15">
      <c r="A16" s="19"/>
      <c r="B16" s="18"/>
      <c r="C16" s="74"/>
      <c r="D16" s="7"/>
      <c r="E16" s="242"/>
      <c r="F16" s="21"/>
      <c r="G16" s="132"/>
      <c r="H16" s="5"/>
      <c r="I16" s="22"/>
      <c r="J16" s="19"/>
      <c r="K16" s="5"/>
      <c r="L16" s="45"/>
    </row>
    <row r="17" spans="1:12" ht="24" customHeight="1" x14ac:dyDescent="0.15">
      <c r="A17" s="19"/>
      <c r="B17" s="18"/>
      <c r="C17" s="74"/>
      <c r="D17" s="7"/>
      <c r="E17" s="242"/>
      <c r="F17" s="21"/>
      <c r="G17" s="20"/>
      <c r="H17" s="5"/>
      <c r="I17" s="22"/>
      <c r="J17" s="19"/>
      <c r="K17" s="5"/>
      <c r="L17" s="45"/>
    </row>
    <row r="18" spans="1:12" ht="24" customHeight="1" x14ac:dyDescent="0.15">
      <c r="A18" s="17"/>
      <c r="B18" s="18"/>
      <c r="C18" s="74"/>
      <c r="D18" s="7"/>
      <c r="E18" s="242"/>
      <c r="F18" s="21"/>
      <c r="G18" s="20"/>
      <c r="H18" s="5"/>
      <c r="I18" s="22"/>
      <c r="J18" s="19"/>
      <c r="K18" s="5"/>
      <c r="L18" s="45"/>
    </row>
    <row r="19" spans="1:12" ht="24" customHeight="1" x14ac:dyDescent="0.15">
      <c r="A19" s="17"/>
      <c r="B19" s="18"/>
      <c r="C19" s="74"/>
      <c r="D19" s="7"/>
      <c r="E19" s="242"/>
      <c r="F19" s="21"/>
      <c r="G19" s="20"/>
      <c r="H19" s="5"/>
      <c r="I19" s="22"/>
      <c r="J19" s="19"/>
      <c r="K19" s="5"/>
      <c r="L19" s="45"/>
    </row>
    <row r="20" spans="1:12" ht="24" customHeight="1" x14ac:dyDescent="0.15">
      <c r="A20" s="17"/>
      <c r="B20" s="18"/>
      <c r="C20" s="74"/>
      <c r="D20" s="7"/>
      <c r="E20" s="242"/>
      <c r="F20" s="21"/>
      <c r="G20" s="20"/>
      <c r="H20" s="5"/>
      <c r="I20" s="22"/>
      <c r="J20" s="19"/>
      <c r="K20" s="5"/>
      <c r="L20" s="4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zoomScaleNormal="100" workbookViewId="0">
      <pane ySplit="3" topLeftCell="A4" activePane="bottomLeft" state="frozen"/>
      <selection activeCell="A5" sqref="A5"/>
      <selection pane="bottomLeft" activeCell="A4" sqref="A4"/>
    </sheetView>
  </sheetViews>
  <sheetFormatPr defaultRowHeight="24" customHeight="1" x14ac:dyDescent="0.15"/>
  <cols>
    <col min="1" max="1" width="11.109375" style="187" customWidth="1"/>
    <col min="2" max="2" width="37.109375" style="187" customWidth="1"/>
    <col min="3" max="3" width="31.77734375" style="187" customWidth="1"/>
    <col min="4" max="9" width="9.33203125" style="187" customWidth="1"/>
    <col min="10" max="10" width="9.6640625" style="187" customWidth="1"/>
    <col min="11" max="11" width="4.88671875" style="196" customWidth="1"/>
    <col min="12" max="12" width="8.88671875" style="196"/>
    <col min="13" max="16384" width="8.88671875" style="86"/>
  </cols>
  <sheetData>
    <row r="1" spans="1:13" ht="36" customHeight="1" x14ac:dyDescent="0.15">
      <c r="A1" s="183" t="s">
        <v>85</v>
      </c>
      <c r="B1" s="183"/>
      <c r="C1" s="183"/>
      <c r="D1" s="183"/>
      <c r="E1" s="183"/>
      <c r="F1" s="183"/>
      <c r="G1" s="183"/>
      <c r="H1" s="183"/>
      <c r="I1" s="183"/>
      <c r="J1" s="183"/>
      <c r="K1" s="237"/>
      <c r="L1" s="237"/>
      <c r="M1" s="238"/>
    </row>
    <row r="2" spans="1:13" ht="25.5" customHeight="1" x14ac:dyDescent="0.15">
      <c r="A2" s="92" t="s">
        <v>99</v>
      </c>
      <c r="B2" s="184"/>
      <c r="C2" s="184"/>
      <c r="D2" s="184"/>
      <c r="E2" s="185"/>
      <c r="F2" s="185"/>
      <c r="G2" s="185"/>
      <c r="H2" s="185"/>
      <c r="I2" s="86"/>
      <c r="J2" s="186" t="s">
        <v>90</v>
      </c>
    </row>
    <row r="3" spans="1:13" ht="35.25" customHeight="1" x14ac:dyDescent="0.1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ht="24" customHeight="1" x14ac:dyDescent="0.15">
      <c r="A4" s="60" t="s">
        <v>97</v>
      </c>
      <c r="B4" s="10" t="s">
        <v>149</v>
      </c>
      <c r="C4" s="10" t="s">
        <v>113</v>
      </c>
      <c r="D4" s="71">
        <v>7101600</v>
      </c>
      <c r="E4" s="206">
        <v>44162</v>
      </c>
      <c r="F4" s="206">
        <v>44197</v>
      </c>
      <c r="G4" s="206">
        <v>44561</v>
      </c>
      <c r="H4" s="256">
        <v>44347</v>
      </c>
      <c r="I4" s="256">
        <v>44348</v>
      </c>
      <c r="J4" s="9"/>
      <c r="K4" s="84"/>
    </row>
    <row r="5" spans="1:13" ht="24" customHeight="1" x14ac:dyDescent="0.15">
      <c r="A5" s="60" t="s">
        <v>97</v>
      </c>
      <c r="B5" s="10" t="s">
        <v>150</v>
      </c>
      <c r="C5" s="10" t="s">
        <v>113</v>
      </c>
      <c r="D5" s="71">
        <v>3020400</v>
      </c>
      <c r="E5" s="206">
        <v>44162</v>
      </c>
      <c r="F5" s="206" t="s">
        <v>154</v>
      </c>
      <c r="G5" s="206">
        <v>44561</v>
      </c>
      <c r="H5" s="256">
        <v>44347</v>
      </c>
      <c r="I5" s="256">
        <v>44348</v>
      </c>
      <c r="J5" s="11"/>
      <c r="K5" s="84"/>
    </row>
    <row r="6" spans="1:13" ht="24" customHeight="1" x14ac:dyDescent="0.15">
      <c r="A6" s="60" t="s">
        <v>97</v>
      </c>
      <c r="B6" s="10" t="s">
        <v>151</v>
      </c>
      <c r="C6" s="10" t="s">
        <v>153</v>
      </c>
      <c r="D6" s="71">
        <v>11400000</v>
      </c>
      <c r="E6" s="206">
        <v>44166</v>
      </c>
      <c r="F6" s="206">
        <v>44136</v>
      </c>
      <c r="G6" s="206">
        <v>44500</v>
      </c>
      <c r="H6" s="256">
        <v>44347</v>
      </c>
      <c r="I6" s="256">
        <v>44348</v>
      </c>
      <c r="J6" s="9"/>
      <c r="K6" s="84"/>
    </row>
    <row r="7" spans="1:13" ht="24" customHeight="1" x14ac:dyDescent="0.15">
      <c r="A7" s="60" t="s">
        <v>97</v>
      </c>
      <c r="B7" s="6" t="s">
        <v>109</v>
      </c>
      <c r="C7" s="6" t="s">
        <v>110</v>
      </c>
      <c r="D7" s="70">
        <v>3600000</v>
      </c>
      <c r="E7" s="206">
        <v>44180</v>
      </c>
      <c r="F7" s="206">
        <v>44197</v>
      </c>
      <c r="G7" s="206">
        <v>44561</v>
      </c>
      <c r="H7" s="256">
        <v>44347</v>
      </c>
      <c r="I7" s="256">
        <v>44348</v>
      </c>
      <c r="J7" s="9"/>
      <c r="K7" s="84"/>
    </row>
    <row r="8" spans="1:13" ht="24" customHeight="1" x14ac:dyDescent="0.15">
      <c r="A8" s="60" t="s">
        <v>97</v>
      </c>
      <c r="B8" s="6" t="s">
        <v>112</v>
      </c>
      <c r="C8" s="6" t="s">
        <v>113</v>
      </c>
      <c r="D8" s="70">
        <v>6954000</v>
      </c>
      <c r="E8" s="206">
        <v>44183</v>
      </c>
      <c r="F8" s="206">
        <v>44197</v>
      </c>
      <c r="G8" s="206">
        <v>44561</v>
      </c>
      <c r="H8" s="256">
        <v>44347</v>
      </c>
      <c r="I8" s="256">
        <v>44348</v>
      </c>
      <c r="J8" s="62"/>
      <c r="K8" s="84"/>
    </row>
    <row r="9" spans="1:13" ht="24" customHeight="1" x14ac:dyDescent="0.15">
      <c r="A9" s="60" t="s">
        <v>97</v>
      </c>
      <c r="B9" s="6" t="s">
        <v>114</v>
      </c>
      <c r="C9" s="6" t="s">
        <v>115</v>
      </c>
      <c r="D9" s="72">
        <v>4999920</v>
      </c>
      <c r="E9" s="206">
        <v>44186</v>
      </c>
      <c r="F9" s="206">
        <v>44197</v>
      </c>
      <c r="G9" s="206">
        <v>44561</v>
      </c>
      <c r="H9" s="256">
        <v>44347</v>
      </c>
      <c r="I9" s="256">
        <v>44348</v>
      </c>
      <c r="J9" s="62"/>
      <c r="K9" s="84"/>
    </row>
    <row r="10" spans="1:13" ht="24" customHeight="1" x14ac:dyDescent="0.15">
      <c r="A10" s="60" t="s">
        <v>97</v>
      </c>
      <c r="B10" s="6" t="s">
        <v>116</v>
      </c>
      <c r="C10" s="6" t="s">
        <v>111</v>
      </c>
      <c r="D10" s="72">
        <v>4440000</v>
      </c>
      <c r="E10" s="206">
        <v>44186</v>
      </c>
      <c r="F10" s="206">
        <v>44197</v>
      </c>
      <c r="G10" s="206">
        <v>44561</v>
      </c>
      <c r="H10" s="256">
        <v>44347</v>
      </c>
      <c r="I10" s="256">
        <v>44348</v>
      </c>
      <c r="J10" s="62"/>
      <c r="K10" s="84"/>
    </row>
    <row r="11" spans="1:13" ht="24" customHeight="1" x14ac:dyDescent="0.15">
      <c r="A11" s="60" t="s">
        <v>97</v>
      </c>
      <c r="B11" s="6" t="s">
        <v>117</v>
      </c>
      <c r="C11" s="6" t="s">
        <v>118</v>
      </c>
      <c r="D11" s="72">
        <v>5280000</v>
      </c>
      <c r="E11" s="206">
        <v>44186</v>
      </c>
      <c r="F11" s="206">
        <v>44197</v>
      </c>
      <c r="G11" s="206">
        <v>44561</v>
      </c>
      <c r="H11" s="256">
        <v>44347</v>
      </c>
      <c r="I11" s="256">
        <v>44348</v>
      </c>
      <c r="J11" s="62"/>
      <c r="K11" s="84"/>
    </row>
    <row r="12" spans="1:13" ht="24" customHeight="1" x14ac:dyDescent="0.15">
      <c r="A12" s="60" t="s">
        <v>175</v>
      </c>
      <c r="B12" s="6" t="s">
        <v>119</v>
      </c>
      <c r="C12" s="6" t="s">
        <v>120</v>
      </c>
      <c r="D12" s="72">
        <v>14616000</v>
      </c>
      <c r="E12" s="206">
        <v>44186</v>
      </c>
      <c r="F12" s="206">
        <v>44197</v>
      </c>
      <c r="G12" s="206">
        <v>44561</v>
      </c>
      <c r="H12" s="256">
        <v>44347</v>
      </c>
      <c r="I12" s="256">
        <v>44348</v>
      </c>
      <c r="J12" s="62"/>
      <c r="K12" s="84"/>
    </row>
    <row r="13" spans="1:13" ht="24" customHeight="1" x14ac:dyDescent="0.15">
      <c r="A13" s="60" t="s">
        <v>97</v>
      </c>
      <c r="B13" s="6" t="s">
        <v>121</v>
      </c>
      <c r="C13" s="6" t="s">
        <v>122</v>
      </c>
      <c r="D13" s="72">
        <v>3960000</v>
      </c>
      <c r="E13" s="206">
        <v>44187</v>
      </c>
      <c r="F13" s="206">
        <v>44197</v>
      </c>
      <c r="G13" s="206">
        <v>44561</v>
      </c>
      <c r="H13" s="256">
        <v>44347</v>
      </c>
      <c r="I13" s="256">
        <v>44348</v>
      </c>
      <c r="J13" s="62"/>
      <c r="K13" s="84"/>
    </row>
    <row r="14" spans="1:13" ht="24" customHeight="1" x14ac:dyDescent="0.15">
      <c r="A14" s="62" t="s">
        <v>97</v>
      </c>
      <c r="B14" s="6" t="s">
        <v>123</v>
      </c>
      <c r="C14" s="6" t="s">
        <v>124</v>
      </c>
      <c r="D14" s="212">
        <v>8033330</v>
      </c>
      <c r="E14" s="206">
        <v>44187</v>
      </c>
      <c r="F14" s="206">
        <v>44197</v>
      </c>
      <c r="G14" s="206">
        <v>44227</v>
      </c>
      <c r="H14" s="206">
        <v>44227</v>
      </c>
      <c r="I14" s="206">
        <v>44228</v>
      </c>
      <c r="J14" s="62" t="s">
        <v>166</v>
      </c>
      <c r="K14" s="84"/>
    </row>
    <row r="15" spans="1:13" ht="24" customHeight="1" x14ac:dyDescent="0.15">
      <c r="A15" s="60" t="s">
        <v>97</v>
      </c>
      <c r="B15" s="6" t="s">
        <v>125</v>
      </c>
      <c r="C15" s="6" t="s">
        <v>126</v>
      </c>
      <c r="D15" s="72">
        <v>3600000</v>
      </c>
      <c r="E15" s="206">
        <v>44193</v>
      </c>
      <c r="F15" s="206">
        <v>44197</v>
      </c>
      <c r="G15" s="206">
        <v>44561</v>
      </c>
      <c r="H15" s="256">
        <v>44347</v>
      </c>
      <c r="I15" s="256">
        <v>44348</v>
      </c>
      <c r="J15" s="62"/>
      <c r="K15" s="84"/>
    </row>
    <row r="16" spans="1:13" ht="24" customHeight="1" x14ac:dyDescent="0.15">
      <c r="A16" s="60" t="s">
        <v>163</v>
      </c>
      <c r="B16" s="6" t="s">
        <v>127</v>
      </c>
      <c r="C16" s="6" t="s">
        <v>128</v>
      </c>
      <c r="D16" s="72">
        <v>3540480</v>
      </c>
      <c r="E16" s="206">
        <v>44194</v>
      </c>
      <c r="F16" s="206">
        <v>44197</v>
      </c>
      <c r="G16" s="206">
        <v>44561</v>
      </c>
      <c r="H16" s="256">
        <v>44347</v>
      </c>
      <c r="I16" s="256">
        <v>44348</v>
      </c>
      <c r="J16" s="62"/>
      <c r="K16" s="84"/>
    </row>
    <row r="17" spans="1:12" ht="24" customHeight="1" x14ac:dyDescent="0.15">
      <c r="A17" s="60" t="s">
        <v>174</v>
      </c>
      <c r="B17" s="6" t="s">
        <v>129</v>
      </c>
      <c r="C17" s="6" t="s">
        <v>130</v>
      </c>
      <c r="D17" s="72">
        <v>14964000</v>
      </c>
      <c r="E17" s="206">
        <v>44194</v>
      </c>
      <c r="F17" s="206">
        <v>44197</v>
      </c>
      <c r="G17" s="206">
        <v>44561</v>
      </c>
      <c r="H17" s="256">
        <v>44347</v>
      </c>
      <c r="I17" s="256">
        <v>44348</v>
      </c>
      <c r="J17" s="62"/>
      <c r="K17" s="84"/>
    </row>
    <row r="18" spans="1:12" ht="24" customHeight="1" thickBot="1" x14ac:dyDescent="0.2">
      <c r="A18" s="173" t="s">
        <v>163</v>
      </c>
      <c r="B18" s="174" t="s">
        <v>131</v>
      </c>
      <c r="C18" s="174" t="s">
        <v>132</v>
      </c>
      <c r="D18" s="175">
        <v>9600000</v>
      </c>
      <c r="E18" s="207">
        <v>44195</v>
      </c>
      <c r="F18" s="207">
        <v>44197</v>
      </c>
      <c r="G18" s="207">
        <v>44561</v>
      </c>
      <c r="H18" s="257">
        <v>44347</v>
      </c>
      <c r="I18" s="257">
        <v>44348</v>
      </c>
      <c r="J18" s="176"/>
      <c r="K18" s="84"/>
    </row>
    <row r="19" spans="1:12" ht="24" customHeight="1" thickTop="1" x14ac:dyDescent="0.15">
      <c r="A19" s="171" t="s">
        <v>163</v>
      </c>
      <c r="B19" s="119" t="s">
        <v>103</v>
      </c>
      <c r="C19" s="119" t="s">
        <v>156</v>
      </c>
      <c r="D19" s="172">
        <v>8370000</v>
      </c>
      <c r="E19" s="208">
        <v>44200</v>
      </c>
      <c r="F19" s="209">
        <v>44200</v>
      </c>
      <c r="G19" s="209">
        <v>44207</v>
      </c>
      <c r="H19" s="209">
        <v>44207</v>
      </c>
      <c r="I19" s="209">
        <v>44207</v>
      </c>
      <c r="J19" s="118" t="s">
        <v>166</v>
      </c>
      <c r="K19" s="84"/>
    </row>
    <row r="20" spans="1:12" ht="24" customHeight="1" x14ac:dyDescent="0.15">
      <c r="A20" s="60" t="s">
        <v>163</v>
      </c>
      <c r="B20" s="6" t="s">
        <v>158</v>
      </c>
      <c r="C20" s="6" t="s">
        <v>159</v>
      </c>
      <c r="D20" s="72">
        <v>1230000</v>
      </c>
      <c r="E20" s="210">
        <v>44203</v>
      </c>
      <c r="F20" s="206">
        <v>44203</v>
      </c>
      <c r="G20" s="206">
        <v>44208</v>
      </c>
      <c r="H20" s="206">
        <v>44207</v>
      </c>
      <c r="I20" s="206">
        <v>44207</v>
      </c>
      <c r="J20" s="62" t="s">
        <v>166</v>
      </c>
      <c r="K20" s="84"/>
    </row>
    <row r="21" spans="1:12" ht="24" customHeight="1" x14ac:dyDescent="0.15">
      <c r="A21" s="60" t="s">
        <v>163</v>
      </c>
      <c r="B21" s="6" t="s">
        <v>160</v>
      </c>
      <c r="C21" s="6" t="s">
        <v>165</v>
      </c>
      <c r="D21" s="72">
        <v>2757000</v>
      </c>
      <c r="E21" s="210">
        <v>44207</v>
      </c>
      <c r="F21" s="206">
        <v>44207</v>
      </c>
      <c r="G21" s="206">
        <v>44237</v>
      </c>
      <c r="H21" s="206">
        <v>44236</v>
      </c>
      <c r="I21" s="206">
        <v>44236</v>
      </c>
      <c r="J21" s="62" t="s">
        <v>167</v>
      </c>
    </row>
    <row r="22" spans="1:12" ht="24" customHeight="1" x14ac:dyDescent="0.15">
      <c r="A22" s="60" t="s">
        <v>97</v>
      </c>
      <c r="B22" s="6" t="s">
        <v>534</v>
      </c>
      <c r="C22" s="6" t="s">
        <v>124</v>
      </c>
      <c r="D22" s="72">
        <v>243930000</v>
      </c>
      <c r="E22" s="210">
        <v>44221</v>
      </c>
      <c r="F22" s="206">
        <v>44228</v>
      </c>
      <c r="G22" s="206">
        <v>44561</v>
      </c>
      <c r="H22" s="256">
        <v>44347</v>
      </c>
      <c r="I22" s="256">
        <v>44348</v>
      </c>
      <c r="J22" s="62"/>
    </row>
    <row r="23" spans="1:12" ht="24" customHeight="1" x14ac:dyDescent="0.15">
      <c r="A23" s="60" t="s">
        <v>97</v>
      </c>
      <c r="B23" s="6" t="s">
        <v>161</v>
      </c>
      <c r="C23" s="6" t="s">
        <v>162</v>
      </c>
      <c r="D23" s="72">
        <v>4776300</v>
      </c>
      <c r="E23" s="210">
        <v>44222</v>
      </c>
      <c r="F23" s="206">
        <v>44231</v>
      </c>
      <c r="G23" s="206">
        <v>44231</v>
      </c>
      <c r="H23" s="206">
        <v>44230</v>
      </c>
      <c r="I23" s="206">
        <v>44230</v>
      </c>
      <c r="J23" s="62" t="s">
        <v>167</v>
      </c>
    </row>
    <row r="24" spans="1:12" ht="24" customHeight="1" x14ac:dyDescent="0.15">
      <c r="A24" s="60" t="s">
        <v>97</v>
      </c>
      <c r="B24" s="6" t="s">
        <v>168</v>
      </c>
      <c r="C24" s="6" t="s">
        <v>169</v>
      </c>
      <c r="D24" s="72">
        <v>16500000</v>
      </c>
      <c r="E24" s="210">
        <v>44235</v>
      </c>
      <c r="F24" s="206">
        <v>44235</v>
      </c>
      <c r="G24" s="206">
        <v>44252</v>
      </c>
      <c r="H24" s="206">
        <v>44252</v>
      </c>
      <c r="I24" s="206">
        <v>44252</v>
      </c>
      <c r="J24" s="62" t="s">
        <v>167</v>
      </c>
    </row>
    <row r="25" spans="1:12" ht="24" customHeight="1" x14ac:dyDescent="0.15">
      <c r="A25" s="60" t="s">
        <v>97</v>
      </c>
      <c r="B25" s="6" t="s">
        <v>171</v>
      </c>
      <c r="C25" s="6" t="s">
        <v>176</v>
      </c>
      <c r="D25" s="72">
        <v>2400000</v>
      </c>
      <c r="E25" s="210">
        <v>44242</v>
      </c>
      <c r="F25" s="206">
        <v>44256</v>
      </c>
      <c r="G25" s="206">
        <v>44377</v>
      </c>
      <c r="H25" s="206">
        <v>44347</v>
      </c>
      <c r="I25" s="206">
        <v>44348</v>
      </c>
      <c r="J25" s="62" t="s">
        <v>318</v>
      </c>
    </row>
    <row r="26" spans="1:12" s="250" customFormat="1" ht="24" hidden="1" customHeight="1" x14ac:dyDescent="0.15">
      <c r="A26" s="244" t="s">
        <v>97</v>
      </c>
      <c r="B26" s="245" t="s">
        <v>172</v>
      </c>
      <c r="C26" s="245" t="s">
        <v>177</v>
      </c>
      <c r="D26" s="246">
        <v>16863000</v>
      </c>
      <c r="E26" s="247">
        <v>44243</v>
      </c>
      <c r="F26" s="248">
        <v>44245</v>
      </c>
      <c r="G26" s="248">
        <v>44347</v>
      </c>
      <c r="H26" s="248"/>
      <c r="I26" s="248"/>
      <c r="J26" s="244"/>
      <c r="K26" s="249"/>
      <c r="L26" s="249"/>
    </row>
    <row r="27" spans="1:12" ht="24" customHeight="1" x14ac:dyDescent="0.15">
      <c r="A27" s="60" t="s">
        <v>97</v>
      </c>
      <c r="B27" s="6" t="s">
        <v>173</v>
      </c>
      <c r="C27" s="6" t="s">
        <v>178</v>
      </c>
      <c r="D27" s="72">
        <v>3690000</v>
      </c>
      <c r="E27" s="210">
        <v>44252</v>
      </c>
      <c r="F27" s="206">
        <v>44253</v>
      </c>
      <c r="G27" s="206">
        <v>44264</v>
      </c>
      <c r="H27" s="206">
        <v>44264</v>
      </c>
      <c r="I27" s="206">
        <v>44264</v>
      </c>
      <c r="J27" s="62" t="s">
        <v>185</v>
      </c>
    </row>
    <row r="28" spans="1:12" ht="24" customHeight="1" x14ac:dyDescent="0.15">
      <c r="A28" s="60" t="s">
        <v>97</v>
      </c>
      <c r="B28" s="182" t="s">
        <v>106</v>
      </c>
      <c r="C28" s="6" t="s">
        <v>179</v>
      </c>
      <c r="D28" s="72">
        <v>9600000</v>
      </c>
      <c r="E28" s="210">
        <v>44253</v>
      </c>
      <c r="F28" s="206">
        <v>44256</v>
      </c>
      <c r="G28" s="206">
        <v>44561</v>
      </c>
      <c r="H28" s="256">
        <v>44347</v>
      </c>
      <c r="I28" s="256">
        <v>44348</v>
      </c>
      <c r="J28" s="62"/>
    </row>
    <row r="29" spans="1:12" ht="24" customHeight="1" x14ac:dyDescent="0.15">
      <c r="A29" s="60" t="s">
        <v>97</v>
      </c>
      <c r="B29" s="182" t="s">
        <v>186</v>
      </c>
      <c r="C29" s="6" t="s">
        <v>183</v>
      </c>
      <c r="D29" s="72">
        <v>2463230</v>
      </c>
      <c r="E29" s="210">
        <v>44265</v>
      </c>
      <c r="F29" s="206">
        <v>44265</v>
      </c>
      <c r="G29" s="206">
        <v>44295</v>
      </c>
      <c r="H29" s="206">
        <v>44294</v>
      </c>
      <c r="I29" s="206">
        <v>44294</v>
      </c>
      <c r="J29" s="62" t="s">
        <v>217</v>
      </c>
    </row>
    <row r="30" spans="1:12" ht="24" customHeight="1" x14ac:dyDescent="0.15">
      <c r="A30" s="60" t="s">
        <v>97</v>
      </c>
      <c r="B30" s="182" t="s">
        <v>141</v>
      </c>
      <c r="C30" s="6" t="s">
        <v>183</v>
      </c>
      <c r="D30" s="72">
        <v>3375120</v>
      </c>
      <c r="E30" s="210">
        <v>44265</v>
      </c>
      <c r="F30" s="206">
        <v>44265</v>
      </c>
      <c r="G30" s="206">
        <v>44280</v>
      </c>
      <c r="H30" s="206">
        <v>44302</v>
      </c>
      <c r="I30" s="206">
        <v>44302</v>
      </c>
      <c r="J30" s="62" t="s">
        <v>217</v>
      </c>
    </row>
    <row r="31" spans="1:12" ht="24" customHeight="1" x14ac:dyDescent="0.15">
      <c r="A31" s="60" t="s">
        <v>97</v>
      </c>
      <c r="B31" s="182" t="s">
        <v>187</v>
      </c>
      <c r="C31" s="6" t="s">
        <v>177</v>
      </c>
      <c r="D31" s="72">
        <v>17941000</v>
      </c>
      <c r="E31" s="210">
        <v>44243</v>
      </c>
      <c r="F31" s="206" t="s">
        <v>201</v>
      </c>
      <c r="G31" s="222" t="s">
        <v>244</v>
      </c>
      <c r="H31" s="206">
        <v>44299</v>
      </c>
      <c r="I31" s="206">
        <v>44299</v>
      </c>
      <c r="J31" s="62" t="s">
        <v>238</v>
      </c>
    </row>
    <row r="32" spans="1:12" ht="24" customHeight="1" x14ac:dyDescent="0.15">
      <c r="A32" s="60" t="s">
        <v>97</v>
      </c>
      <c r="B32" s="182" t="s">
        <v>188</v>
      </c>
      <c r="C32" s="6" t="s">
        <v>196</v>
      </c>
      <c r="D32" s="72">
        <v>5861500</v>
      </c>
      <c r="E32" s="210">
        <v>44270</v>
      </c>
      <c r="F32" s="206">
        <v>44268</v>
      </c>
      <c r="G32" s="206">
        <v>44274</v>
      </c>
      <c r="H32" s="206">
        <v>44274</v>
      </c>
      <c r="I32" s="206">
        <v>44274</v>
      </c>
      <c r="J32" s="62" t="s">
        <v>185</v>
      </c>
    </row>
    <row r="33" spans="1:12" ht="24" customHeight="1" x14ac:dyDescent="0.15">
      <c r="A33" s="60" t="s">
        <v>97</v>
      </c>
      <c r="B33" s="182" t="s">
        <v>142</v>
      </c>
      <c r="C33" s="6" t="s">
        <v>183</v>
      </c>
      <c r="D33" s="72">
        <v>1970580</v>
      </c>
      <c r="E33" s="210">
        <v>44279</v>
      </c>
      <c r="F33" s="206">
        <v>44279</v>
      </c>
      <c r="G33" s="206">
        <v>44294</v>
      </c>
      <c r="H33" s="206">
        <v>44288</v>
      </c>
      <c r="I33" s="206">
        <v>44288</v>
      </c>
      <c r="J33" s="62" t="s">
        <v>202</v>
      </c>
    </row>
    <row r="34" spans="1:12" ht="24" customHeight="1" x14ac:dyDescent="0.15">
      <c r="A34" s="60" t="s">
        <v>97</v>
      </c>
      <c r="B34" s="182" t="s">
        <v>189</v>
      </c>
      <c r="C34" s="6" t="s">
        <v>197</v>
      </c>
      <c r="D34" s="72">
        <v>1900000</v>
      </c>
      <c r="E34" s="210">
        <v>44281</v>
      </c>
      <c r="F34" s="206">
        <v>44284</v>
      </c>
      <c r="G34" s="206">
        <v>44561</v>
      </c>
      <c r="H34" s="256">
        <v>44286</v>
      </c>
      <c r="I34" s="256">
        <v>44288</v>
      </c>
      <c r="J34" s="62"/>
    </row>
    <row r="35" spans="1:12" ht="24" customHeight="1" x14ac:dyDescent="0.15">
      <c r="A35" s="60" t="s">
        <v>97</v>
      </c>
      <c r="B35" s="182" t="s">
        <v>190</v>
      </c>
      <c r="C35" s="6" t="s">
        <v>198</v>
      </c>
      <c r="D35" s="72">
        <v>830000</v>
      </c>
      <c r="E35" s="210">
        <v>44285</v>
      </c>
      <c r="F35" s="206">
        <v>44285</v>
      </c>
      <c r="G35" s="206">
        <v>44292</v>
      </c>
      <c r="H35" s="206">
        <v>44292</v>
      </c>
      <c r="I35" s="206">
        <v>44292</v>
      </c>
      <c r="J35" s="62" t="s">
        <v>235</v>
      </c>
    </row>
    <row r="36" spans="1:12" ht="24" customHeight="1" x14ac:dyDescent="0.15">
      <c r="A36" s="60" t="s">
        <v>97</v>
      </c>
      <c r="B36" s="182" t="s">
        <v>191</v>
      </c>
      <c r="C36" s="6" t="s">
        <v>113</v>
      </c>
      <c r="D36" s="72">
        <v>7615300</v>
      </c>
      <c r="E36" s="210">
        <v>44286</v>
      </c>
      <c r="F36" s="206">
        <v>44287</v>
      </c>
      <c r="G36" s="206">
        <v>44561</v>
      </c>
      <c r="H36" s="256">
        <v>44347</v>
      </c>
      <c r="I36" s="256">
        <v>44348</v>
      </c>
      <c r="J36" s="62"/>
    </row>
    <row r="37" spans="1:12" ht="24" customHeight="1" x14ac:dyDescent="0.15">
      <c r="A37" s="60" t="s">
        <v>97</v>
      </c>
      <c r="B37" s="182" t="s">
        <v>192</v>
      </c>
      <c r="C37" s="6" t="s">
        <v>199</v>
      </c>
      <c r="D37" s="72">
        <v>5583600</v>
      </c>
      <c r="E37" s="210">
        <v>44286</v>
      </c>
      <c r="F37" s="206">
        <v>44286</v>
      </c>
      <c r="G37" s="206">
        <v>44306</v>
      </c>
      <c r="H37" s="206">
        <v>44306</v>
      </c>
      <c r="I37" s="206">
        <v>44306</v>
      </c>
      <c r="J37" s="62" t="s">
        <v>238</v>
      </c>
    </row>
    <row r="38" spans="1:12" ht="24" customHeight="1" x14ac:dyDescent="0.15">
      <c r="A38" s="60" t="s">
        <v>97</v>
      </c>
      <c r="B38" s="182" t="s">
        <v>193</v>
      </c>
      <c r="C38" s="6" t="s">
        <v>183</v>
      </c>
      <c r="D38" s="72">
        <v>62242300</v>
      </c>
      <c r="E38" s="210">
        <v>44286</v>
      </c>
      <c r="F38" s="206">
        <v>44286</v>
      </c>
      <c r="G38" s="206">
        <v>44316</v>
      </c>
      <c r="H38" s="206">
        <v>44298</v>
      </c>
      <c r="I38" s="206">
        <v>44299</v>
      </c>
      <c r="J38" s="62" t="s">
        <v>217</v>
      </c>
    </row>
    <row r="39" spans="1:12" ht="24" customHeight="1" x14ac:dyDescent="0.15">
      <c r="A39" s="60" t="s">
        <v>97</v>
      </c>
      <c r="B39" s="182" t="s">
        <v>194</v>
      </c>
      <c r="C39" s="6" t="s">
        <v>183</v>
      </c>
      <c r="D39" s="72">
        <v>21016170</v>
      </c>
      <c r="E39" s="210">
        <v>44286</v>
      </c>
      <c r="F39" s="206">
        <v>44286</v>
      </c>
      <c r="G39" s="206">
        <v>44316</v>
      </c>
      <c r="H39" s="206">
        <v>44316</v>
      </c>
      <c r="I39" s="206">
        <v>44316</v>
      </c>
      <c r="J39" s="62" t="s">
        <v>217</v>
      </c>
    </row>
    <row r="40" spans="1:12" ht="24" customHeight="1" x14ac:dyDescent="0.15">
      <c r="A40" s="60" t="s">
        <v>97</v>
      </c>
      <c r="B40" s="182" t="s">
        <v>195</v>
      </c>
      <c r="C40" s="6" t="s">
        <v>183</v>
      </c>
      <c r="D40" s="72">
        <v>27375540</v>
      </c>
      <c r="E40" s="210">
        <v>44286</v>
      </c>
      <c r="F40" s="206">
        <v>44286</v>
      </c>
      <c r="G40" s="206">
        <v>44316</v>
      </c>
      <c r="H40" s="206">
        <v>44302</v>
      </c>
      <c r="I40" s="206" t="s">
        <v>237</v>
      </c>
      <c r="J40" s="62" t="s">
        <v>217</v>
      </c>
    </row>
    <row r="41" spans="1:12" ht="24" customHeight="1" x14ac:dyDescent="0.15">
      <c r="A41" s="60" t="s">
        <v>97</v>
      </c>
      <c r="B41" s="182" t="s">
        <v>184</v>
      </c>
      <c r="C41" s="6" t="s">
        <v>200</v>
      </c>
      <c r="D41" s="72">
        <v>5852000</v>
      </c>
      <c r="E41" s="210">
        <v>44288</v>
      </c>
      <c r="F41" s="206">
        <v>44288</v>
      </c>
      <c r="G41" s="206">
        <v>44299</v>
      </c>
      <c r="H41" s="206">
        <v>44299</v>
      </c>
      <c r="I41" s="206">
        <v>44299</v>
      </c>
      <c r="J41" s="62" t="s">
        <v>236</v>
      </c>
    </row>
    <row r="42" spans="1:12" ht="24" customHeight="1" x14ac:dyDescent="0.15">
      <c r="A42" s="60" t="s">
        <v>97</v>
      </c>
      <c r="B42" s="255" t="s">
        <v>218</v>
      </c>
      <c r="C42" s="6" t="s">
        <v>227</v>
      </c>
      <c r="D42" s="72">
        <v>7240000</v>
      </c>
      <c r="E42" s="210">
        <v>44291</v>
      </c>
      <c r="F42" s="206">
        <v>44294</v>
      </c>
      <c r="G42" s="206">
        <v>44316</v>
      </c>
      <c r="H42" s="206">
        <v>44316</v>
      </c>
      <c r="I42" s="206">
        <v>44316</v>
      </c>
      <c r="J42" s="62" t="s">
        <v>166</v>
      </c>
    </row>
    <row r="43" spans="1:12" ht="24" customHeight="1" x14ac:dyDescent="0.15">
      <c r="A43" s="60" t="s">
        <v>97</v>
      </c>
      <c r="B43" s="182" t="s">
        <v>219</v>
      </c>
      <c r="C43" s="6" t="s">
        <v>228</v>
      </c>
      <c r="D43" s="72">
        <v>1430000</v>
      </c>
      <c r="E43" s="210">
        <v>44292</v>
      </c>
      <c r="F43" s="206">
        <v>44293</v>
      </c>
      <c r="G43" s="206">
        <v>44299</v>
      </c>
      <c r="H43" s="206">
        <v>44299</v>
      </c>
      <c r="I43" s="206">
        <v>44299</v>
      </c>
      <c r="J43" s="62" t="s">
        <v>236</v>
      </c>
    </row>
    <row r="44" spans="1:12" ht="24" customHeight="1" x14ac:dyDescent="0.15">
      <c r="A44" s="60" t="s">
        <v>97</v>
      </c>
      <c r="B44" s="182" t="s">
        <v>220</v>
      </c>
      <c r="C44" s="6" t="s">
        <v>229</v>
      </c>
      <c r="D44" s="72">
        <v>4830000</v>
      </c>
      <c r="E44" s="210">
        <v>44292</v>
      </c>
      <c r="F44" s="206">
        <v>44292</v>
      </c>
      <c r="G44" s="206">
        <v>44354</v>
      </c>
      <c r="H44" s="206">
        <v>44342</v>
      </c>
      <c r="I44" s="206">
        <v>44342</v>
      </c>
      <c r="J44" s="62" t="s">
        <v>318</v>
      </c>
    </row>
    <row r="45" spans="1:12" ht="24" customHeight="1" x14ac:dyDescent="0.15">
      <c r="A45" s="60" t="s">
        <v>97</v>
      </c>
      <c r="B45" s="182" t="s">
        <v>250</v>
      </c>
      <c r="C45" s="6" t="s">
        <v>251</v>
      </c>
      <c r="D45" s="72">
        <v>2513500</v>
      </c>
      <c r="E45" s="210">
        <v>44292</v>
      </c>
      <c r="F45" s="206">
        <v>44292</v>
      </c>
      <c r="G45" s="206">
        <v>44322</v>
      </c>
      <c r="H45" s="206">
        <v>44322</v>
      </c>
      <c r="I45" s="206">
        <v>44322</v>
      </c>
      <c r="J45" s="62" t="s">
        <v>236</v>
      </c>
    </row>
    <row r="46" spans="1:12" s="239" customFormat="1" ht="24" hidden="1" customHeight="1" x14ac:dyDescent="0.15">
      <c r="A46" s="213" t="s">
        <v>97</v>
      </c>
      <c r="B46" s="214" t="s">
        <v>221</v>
      </c>
      <c r="C46" s="215" t="s">
        <v>230</v>
      </c>
      <c r="D46" s="216">
        <v>11880000</v>
      </c>
      <c r="E46" s="217">
        <v>44300</v>
      </c>
      <c r="F46" s="218">
        <v>44300</v>
      </c>
      <c r="G46" s="218">
        <v>44369</v>
      </c>
      <c r="H46" s="251" t="s">
        <v>322</v>
      </c>
      <c r="I46" s="251"/>
      <c r="J46" s="219"/>
      <c r="K46" s="228"/>
      <c r="L46" s="228"/>
    </row>
    <row r="47" spans="1:12" ht="24" customHeight="1" x14ac:dyDescent="0.15">
      <c r="A47" s="60" t="s">
        <v>97</v>
      </c>
      <c r="B47" s="182" t="s">
        <v>222</v>
      </c>
      <c r="C47" s="6" t="s">
        <v>231</v>
      </c>
      <c r="D47" s="72">
        <v>850000</v>
      </c>
      <c r="E47" s="210">
        <v>44301</v>
      </c>
      <c r="F47" s="206">
        <v>44302</v>
      </c>
      <c r="G47" s="206">
        <v>44303</v>
      </c>
      <c r="H47" s="206">
        <v>44303</v>
      </c>
      <c r="I47" s="206">
        <v>44303</v>
      </c>
      <c r="J47" s="62" t="s">
        <v>235</v>
      </c>
    </row>
    <row r="48" spans="1:12" ht="24" customHeight="1" x14ac:dyDescent="0.15">
      <c r="A48" s="60" t="s">
        <v>97</v>
      </c>
      <c r="B48" s="182" t="s">
        <v>223</v>
      </c>
      <c r="C48" s="6" t="s">
        <v>232</v>
      </c>
      <c r="D48" s="72">
        <v>15000000</v>
      </c>
      <c r="E48" s="210">
        <v>44314</v>
      </c>
      <c r="F48" s="211">
        <v>44314</v>
      </c>
      <c r="G48" s="206">
        <v>44340</v>
      </c>
      <c r="H48" s="206">
        <v>44340</v>
      </c>
      <c r="I48" s="206">
        <v>44340</v>
      </c>
      <c r="J48" s="62" t="s">
        <v>166</v>
      </c>
    </row>
    <row r="49" spans="1:12" ht="24" customHeight="1" x14ac:dyDescent="0.15">
      <c r="A49" s="60" t="s">
        <v>97</v>
      </c>
      <c r="B49" s="182" t="s">
        <v>224</v>
      </c>
      <c r="C49" s="6" t="s">
        <v>233</v>
      </c>
      <c r="D49" s="72">
        <v>2200000</v>
      </c>
      <c r="E49" s="210">
        <v>44315</v>
      </c>
      <c r="F49" s="211">
        <v>44315</v>
      </c>
      <c r="G49" s="206">
        <v>44319</v>
      </c>
      <c r="H49" s="206">
        <v>44319</v>
      </c>
      <c r="I49" s="206">
        <v>44319</v>
      </c>
      <c r="J49" s="62" t="s">
        <v>166</v>
      </c>
    </row>
    <row r="50" spans="1:12" ht="24" customHeight="1" x14ac:dyDescent="0.15">
      <c r="A50" s="60" t="s">
        <v>97</v>
      </c>
      <c r="B50" s="182" t="s">
        <v>225</v>
      </c>
      <c r="C50" s="6" t="s">
        <v>234</v>
      </c>
      <c r="D50" s="72">
        <v>550000</v>
      </c>
      <c r="E50" s="210">
        <v>44315</v>
      </c>
      <c r="F50" s="211">
        <v>44315</v>
      </c>
      <c r="G50" s="206">
        <v>44323</v>
      </c>
      <c r="H50" s="206">
        <v>44323</v>
      </c>
      <c r="I50" s="206">
        <v>44323</v>
      </c>
      <c r="J50" s="62" t="s">
        <v>166</v>
      </c>
    </row>
    <row r="51" spans="1:12" ht="24" customHeight="1" x14ac:dyDescent="0.15">
      <c r="A51" s="60" t="s">
        <v>97</v>
      </c>
      <c r="B51" s="182" t="s">
        <v>226</v>
      </c>
      <c r="C51" s="6" t="s">
        <v>198</v>
      </c>
      <c r="D51" s="72">
        <v>5850000</v>
      </c>
      <c r="E51" s="210">
        <v>44316</v>
      </c>
      <c r="F51" s="211">
        <v>44317</v>
      </c>
      <c r="G51" s="206">
        <v>44333</v>
      </c>
      <c r="H51" s="206">
        <v>44333</v>
      </c>
      <c r="I51" s="206">
        <v>44336</v>
      </c>
      <c r="J51" s="62" t="s">
        <v>166</v>
      </c>
    </row>
    <row r="52" spans="1:12" s="239" customFormat="1" ht="24" hidden="1" customHeight="1" x14ac:dyDescent="0.15">
      <c r="A52" s="213" t="s">
        <v>97</v>
      </c>
      <c r="B52" s="214" t="s">
        <v>301</v>
      </c>
      <c r="C52" s="215" t="s">
        <v>310</v>
      </c>
      <c r="D52" s="216">
        <v>46500000</v>
      </c>
      <c r="E52" s="217">
        <v>44316</v>
      </c>
      <c r="F52" s="240">
        <v>44317</v>
      </c>
      <c r="G52" s="218">
        <v>44530</v>
      </c>
      <c r="H52" s="251" t="s">
        <v>321</v>
      </c>
      <c r="I52" s="251"/>
      <c r="J52" s="219"/>
      <c r="K52" s="228"/>
      <c r="L52" s="228"/>
    </row>
    <row r="53" spans="1:12" ht="24" customHeight="1" x14ac:dyDescent="0.15">
      <c r="A53" s="60" t="s">
        <v>97</v>
      </c>
      <c r="B53" s="182" t="s">
        <v>302</v>
      </c>
      <c r="C53" s="6" t="s">
        <v>200</v>
      </c>
      <c r="D53" s="72">
        <v>1200000</v>
      </c>
      <c r="E53" s="210">
        <v>44323</v>
      </c>
      <c r="F53" s="211">
        <v>44323</v>
      </c>
      <c r="G53" s="206">
        <v>44328</v>
      </c>
      <c r="H53" s="206">
        <v>44328</v>
      </c>
      <c r="I53" s="206">
        <v>44328</v>
      </c>
      <c r="J53" s="62" t="s">
        <v>317</v>
      </c>
    </row>
    <row r="54" spans="1:12" ht="24" customHeight="1" x14ac:dyDescent="0.15">
      <c r="A54" s="60" t="s">
        <v>97</v>
      </c>
      <c r="B54" s="182" t="s">
        <v>303</v>
      </c>
      <c r="C54" s="6" t="s">
        <v>159</v>
      </c>
      <c r="D54" s="72">
        <v>1482000</v>
      </c>
      <c r="E54" s="210">
        <v>44326</v>
      </c>
      <c r="F54" s="211">
        <v>44326</v>
      </c>
      <c r="G54" s="206">
        <v>44330</v>
      </c>
      <c r="H54" s="206">
        <v>44328</v>
      </c>
      <c r="I54" s="206">
        <v>44328</v>
      </c>
      <c r="J54" s="62" t="s">
        <v>318</v>
      </c>
    </row>
    <row r="55" spans="1:12" s="239" customFormat="1" ht="24" hidden="1" customHeight="1" x14ac:dyDescent="0.15">
      <c r="A55" s="213" t="s">
        <v>97</v>
      </c>
      <c r="B55" s="214" t="s">
        <v>304</v>
      </c>
      <c r="C55" s="215" t="s">
        <v>311</v>
      </c>
      <c r="D55" s="216">
        <v>80465240</v>
      </c>
      <c r="E55" s="217">
        <v>44326</v>
      </c>
      <c r="F55" s="240">
        <v>44348</v>
      </c>
      <c r="G55" s="218" t="s">
        <v>316</v>
      </c>
      <c r="H55" s="251" t="s">
        <v>320</v>
      </c>
      <c r="I55" s="251"/>
      <c r="J55" s="219"/>
      <c r="K55" s="228"/>
      <c r="L55" s="228"/>
    </row>
    <row r="56" spans="1:12" s="239" customFormat="1" ht="24" hidden="1" customHeight="1" x14ac:dyDescent="0.15">
      <c r="A56" s="213" t="s">
        <v>97</v>
      </c>
      <c r="B56" s="214" t="s">
        <v>305</v>
      </c>
      <c r="C56" s="215" t="s">
        <v>312</v>
      </c>
      <c r="D56" s="216">
        <v>1500000</v>
      </c>
      <c r="E56" s="217">
        <v>44329</v>
      </c>
      <c r="F56" s="240">
        <v>44334</v>
      </c>
      <c r="G56" s="218">
        <v>44342</v>
      </c>
      <c r="H56" s="251"/>
      <c r="I56" s="251"/>
      <c r="J56" s="219"/>
      <c r="K56" s="228"/>
      <c r="L56" s="228"/>
    </row>
    <row r="57" spans="1:12" ht="24" customHeight="1" x14ac:dyDescent="0.15">
      <c r="A57" s="60" t="s">
        <v>97</v>
      </c>
      <c r="B57" s="182" t="s">
        <v>248</v>
      </c>
      <c r="C57" s="6" t="s">
        <v>198</v>
      </c>
      <c r="D57" s="72">
        <v>2475000</v>
      </c>
      <c r="E57" s="210">
        <v>44334</v>
      </c>
      <c r="F57" s="211">
        <v>44334</v>
      </c>
      <c r="G57" s="206">
        <v>44337</v>
      </c>
      <c r="H57" s="206">
        <v>44337</v>
      </c>
      <c r="I57" s="206">
        <v>44337</v>
      </c>
      <c r="J57" s="62" t="s">
        <v>166</v>
      </c>
    </row>
    <row r="58" spans="1:12" s="239" customFormat="1" ht="24" hidden="1" customHeight="1" x14ac:dyDescent="0.15">
      <c r="A58" s="213" t="s">
        <v>97</v>
      </c>
      <c r="B58" s="214" t="s">
        <v>306</v>
      </c>
      <c r="C58" s="215" t="s">
        <v>313</v>
      </c>
      <c r="D58" s="216">
        <v>26505000</v>
      </c>
      <c r="E58" s="217">
        <v>44334</v>
      </c>
      <c r="F58" s="240">
        <v>44334</v>
      </c>
      <c r="G58" s="218">
        <v>44417</v>
      </c>
      <c r="H58" s="251" t="s">
        <v>323</v>
      </c>
      <c r="I58" s="251"/>
      <c r="J58" s="219"/>
      <c r="K58" s="228"/>
      <c r="L58" s="228"/>
    </row>
    <row r="59" spans="1:12" ht="24" customHeight="1" x14ac:dyDescent="0.15">
      <c r="A59" s="60" t="s">
        <v>97</v>
      </c>
      <c r="B59" s="182" t="s">
        <v>307</v>
      </c>
      <c r="C59" s="6" t="s">
        <v>314</v>
      </c>
      <c r="D59" s="72">
        <v>1900000</v>
      </c>
      <c r="E59" s="210">
        <v>44336</v>
      </c>
      <c r="F59" s="211">
        <v>44336</v>
      </c>
      <c r="G59" s="206">
        <v>44344</v>
      </c>
      <c r="H59" s="206">
        <v>44344</v>
      </c>
      <c r="I59" s="206">
        <v>44344</v>
      </c>
      <c r="J59" s="62" t="s">
        <v>319</v>
      </c>
    </row>
    <row r="60" spans="1:12" s="239" customFormat="1" ht="24" hidden="1" customHeight="1" x14ac:dyDescent="0.15">
      <c r="A60" s="213" t="s">
        <v>97</v>
      </c>
      <c r="B60" s="214" t="s">
        <v>308</v>
      </c>
      <c r="C60" s="215" t="s">
        <v>315</v>
      </c>
      <c r="D60" s="216">
        <v>1800000</v>
      </c>
      <c r="E60" s="217">
        <v>44342</v>
      </c>
      <c r="F60" s="240">
        <v>44342</v>
      </c>
      <c r="G60" s="218">
        <v>44352</v>
      </c>
      <c r="H60" s="251" t="s">
        <v>322</v>
      </c>
      <c r="I60" s="251"/>
      <c r="J60" s="219"/>
      <c r="K60" s="228"/>
      <c r="L60" s="228"/>
    </row>
    <row r="61" spans="1:12" s="239" customFormat="1" ht="24" hidden="1" customHeight="1" x14ac:dyDescent="0.15">
      <c r="A61" s="213" t="s">
        <v>97</v>
      </c>
      <c r="B61" s="214" t="s">
        <v>309</v>
      </c>
      <c r="C61" s="215" t="s">
        <v>113</v>
      </c>
      <c r="D61" s="216">
        <v>4734430</v>
      </c>
      <c r="E61" s="217">
        <v>44347</v>
      </c>
      <c r="F61" s="240">
        <v>44348</v>
      </c>
      <c r="G61" s="218">
        <v>44561</v>
      </c>
      <c r="H61" s="251" t="s">
        <v>324</v>
      </c>
      <c r="I61" s="251"/>
      <c r="J61" s="219"/>
      <c r="K61" s="228"/>
      <c r="L61" s="228"/>
    </row>
    <row r="62" spans="1:12" ht="24" customHeight="1" x14ac:dyDescent="0.15">
      <c r="A62" s="60"/>
      <c r="B62" s="170" t="s">
        <v>148</v>
      </c>
      <c r="C62" s="6"/>
      <c r="D62" s="72"/>
      <c r="E62" s="210"/>
      <c r="F62" s="211"/>
      <c r="G62" s="206"/>
      <c r="H62" s="206"/>
      <c r="I62" s="206"/>
      <c r="J62" s="62"/>
    </row>
    <row r="63" spans="1:12" ht="24" customHeight="1" x14ac:dyDescent="0.15">
      <c r="A63" s="60"/>
      <c r="B63" s="182"/>
      <c r="C63" s="6"/>
      <c r="D63" s="72"/>
      <c r="E63" s="210"/>
      <c r="F63" s="211"/>
      <c r="G63" s="206"/>
      <c r="H63" s="206"/>
      <c r="I63" s="206"/>
      <c r="J63" s="62"/>
    </row>
    <row r="64" spans="1:12" ht="24" customHeight="1" x14ac:dyDescent="0.15">
      <c r="A64" s="60"/>
      <c r="B64" s="182"/>
      <c r="C64" s="6"/>
      <c r="D64" s="72"/>
      <c r="E64" s="210"/>
      <c r="F64" s="211"/>
      <c r="G64" s="206"/>
      <c r="H64" s="206"/>
      <c r="I64" s="206"/>
      <c r="J64" s="62"/>
    </row>
    <row r="65" spans="1:10" ht="24" customHeight="1" x14ac:dyDescent="0.15">
      <c r="A65" s="60"/>
      <c r="B65" s="182"/>
      <c r="C65" s="6"/>
      <c r="D65" s="72"/>
      <c r="E65" s="210"/>
      <c r="F65" s="211"/>
      <c r="G65" s="206"/>
      <c r="H65" s="206"/>
      <c r="I65" s="206"/>
      <c r="J65" s="62"/>
    </row>
    <row r="66" spans="1:10" ht="24" customHeight="1" x14ac:dyDescent="0.15">
      <c r="A66" s="60"/>
      <c r="B66" s="182"/>
      <c r="C66" s="6"/>
      <c r="D66" s="72"/>
      <c r="E66" s="210"/>
      <c r="F66" s="211"/>
      <c r="G66" s="206"/>
      <c r="H66" s="206"/>
      <c r="I66" s="206"/>
      <c r="J66" s="62"/>
    </row>
    <row r="67" spans="1:10" ht="24" customHeight="1" x14ac:dyDescent="0.15">
      <c r="A67" s="60"/>
      <c r="B67" s="170"/>
      <c r="C67" s="6"/>
      <c r="D67" s="72"/>
      <c r="E67" s="210"/>
      <c r="F67" s="211"/>
      <c r="G67" s="206"/>
      <c r="H67" s="206"/>
      <c r="I67" s="206"/>
      <c r="J67" s="62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showGridLines="0" zoomScaleNormal="100" workbookViewId="0">
      <pane ySplit="3" topLeftCell="A4" activePane="bottomLeft" state="frozen"/>
      <selection activeCell="A5" sqref="A5"/>
      <selection pane="bottomLeft" activeCell="A4" sqref="A4"/>
    </sheetView>
  </sheetViews>
  <sheetFormatPr defaultRowHeight="24" customHeight="1" x14ac:dyDescent="0.15"/>
  <cols>
    <col min="1" max="1" width="11.109375" style="187" customWidth="1"/>
    <col min="2" max="2" width="37.109375" style="190" customWidth="1"/>
    <col min="3" max="3" width="31.77734375" style="191" customWidth="1"/>
    <col min="4" max="4" width="9.33203125" style="192" customWidth="1"/>
    <col min="5" max="8" width="9.33203125" style="193" customWidth="1"/>
    <col min="9" max="9" width="9.33203125" style="187" customWidth="1"/>
    <col min="10" max="10" width="8.88671875" style="195" customWidth="1"/>
    <col min="11" max="11" width="10.109375" style="195" hidden="1" customWidth="1"/>
    <col min="12" max="16384" width="8.88671875" style="195"/>
  </cols>
  <sheetData>
    <row r="1" spans="1:11" ht="36" customHeight="1" x14ac:dyDescent="0.15">
      <c r="A1" s="183" t="s">
        <v>17</v>
      </c>
      <c r="B1" s="183"/>
      <c r="C1" s="183"/>
      <c r="D1" s="183"/>
      <c r="E1" s="183"/>
      <c r="F1" s="183"/>
      <c r="G1" s="183"/>
      <c r="H1" s="183"/>
      <c r="I1" s="183"/>
      <c r="J1" s="194"/>
    </row>
    <row r="2" spans="1:11" ht="25.5" customHeight="1" x14ac:dyDescent="0.15">
      <c r="A2" s="92" t="s">
        <v>99</v>
      </c>
      <c r="B2" s="188"/>
      <c r="C2" s="188"/>
      <c r="D2" s="189"/>
      <c r="E2" s="189"/>
      <c r="F2" s="189"/>
      <c r="G2" s="189"/>
      <c r="H2" s="189"/>
      <c r="I2" s="186" t="s">
        <v>327</v>
      </c>
    </row>
    <row r="3" spans="1:11" ht="35.25" customHeight="1" x14ac:dyDescent="0.15">
      <c r="A3" s="1" t="s">
        <v>3</v>
      </c>
      <c r="B3" s="2" t="s">
        <v>4</v>
      </c>
      <c r="C3" s="1" t="s">
        <v>67</v>
      </c>
      <c r="D3" s="3" t="s">
        <v>68</v>
      </c>
      <c r="E3" s="3" t="s">
        <v>72</v>
      </c>
      <c r="F3" s="3" t="s">
        <v>69</v>
      </c>
      <c r="G3" s="3" t="s">
        <v>70</v>
      </c>
      <c r="H3" s="3" t="s">
        <v>71</v>
      </c>
      <c r="I3" s="116" t="s">
        <v>180</v>
      </c>
      <c r="J3" s="196"/>
    </row>
    <row r="4" spans="1:11" s="196" customFormat="1" ht="24" customHeight="1" x14ac:dyDescent="0.15">
      <c r="A4" s="62" t="s">
        <v>96</v>
      </c>
      <c r="B4" s="6" t="s">
        <v>149</v>
      </c>
      <c r="C4" s="66" t="s">
        <v>113</v>
      </c>
      <c r="D4" s="73">
        <v>7101600</v>
      </c>
      <c r="E4" s="63"/>
      <c r="F4" s="63">
        <f>574640+591800+591800+591800+591800</f>
        <v>2941840</v>
      </c>
      <c r="G4" s="63"/>
      <c r="H4" s="63">
        <f t="shared" ref="H4:H6" si="0">SUM(E4:G4)</f>
        <v>2941840</v>
      </c>
      <c r="I4" s="62" t="s">
        <v>240</v>
      </c>
      <c r="J4" s="197"/>
      <c r="K4" s="197">
        <f t="shared" ref="K4:K71" si="1">D4-H4</f>
        <v>4159760</v>
      </c>
    </row>
    <row r="5" spans="1:11" s="196" customFormat="1" ht="24" customHeight="1" x14ac:dyDescent="0.15">
      <c r="A5" s="62" t="s">
        <v>96</v>
      </c>
      <c r="B5" s="6" t="s">
        <v>150</v>
      </c>
      <c r="C5" s="66" t="s">
        <v>113</v>
      </c>
      <c r="D5" s="73">
        <v>3020400</v>
      </c>
      <c r="E5" s="63"/>
      <c r="F5" s="63">
        <f>188740+256820+239290+286120+279630</f>
        <v>1250600</v>
      </c>
      <c r="G5" s="63"/>
      <c r="H5" s="63">
        <f t="shared" si="0"/>
        <v>1250600</v>
      </c>
      <c r="I5" s="62" t="s">
        <v>241</v>
      </c>
      <c r="J5" s="197"/>
      <c r="K5" s="197">
        <f t="shared" si="1"/>
        <v>1769800</v>
      </c>
    </row>
    <row r="6" spans="1:11" s="196" customFormat="1" ht="24" customHeight="1" x14ac:dyDescent="0.15">
      <c r="A6" s="62" t="s">
        <v>96</v>
      </c>
      <c r="B6" s="6" t="s">
        <v>151</v>
      </c>
      <c r="C6" s="66" t="s">
        <v>152</v>
      </c>
      <c r="D6" s="73">
        <v>11400000</v>
      </c>
      <c r="E6" s="63"/>
      <c r="F6" s="61">
        <f>(950000*2)+(950000*5)</f>
        <v>6650000</v>
      </c>
      <c r="G6" s="63"/>
      <c r="H6" s="63">
        <f t="shared" si="0"/>
        <v>6650000</v>
      </c>
      <c r="I6" s="62" t="s">
        <v>155</v>
      </c>
      <c r="J6" s="197"/>
      <c r="K6" s="197">
        <f t="shared" si="1"/>
        <v>4750000</v>
      </c>
    </row>
    <row r="7" spans="1:11" s="196" customFormat="1" ht="24" customHeight="1" x14ac:dyDescent="0.15">
      <c r="A7" s="62" t="s">
        <v>96</v>
      </c>
      <c r="B7" s="6" t="s">
        <v>109</v>
      </c>
      <c r="C7" s="66" t="s">
        <v>110</v>
      </c>
      <c r="D7" s="73">
        <v>3600000</v>
      </c>
      <c r="E7" s="63"/>
      <c r="F7" s="63">
        <f>300000*5</f>
        <v>1500000</v>
      </c>
      <c r="G7" s="63"/>
      <c r="H7" s="63">
        <f t="shared" ref="H7:H13" si="2">SUM(E7:G7)</f>
        <v>1500000</v>
      </c>
      <c r="I7" s="62" t="s">
        <v>242</v>
      </c>
      <c r="J7" s="197"/>
      <c r="K7" s="197">
        <f t="shared" si="1"/>
        <v>2100000</v>
      </c>
    </row>
    <row r="8" spans="1:11" s="196" customFormat="1" ht="24" customHeight="1" x14ac:dyDescent="0.15">
      <c r="A8" s="62" t="s">
        <v>96</v>
      </c>
      <c r="B8" s="6" t="s">
        <v>112</v>
      </c>
      <c r="C8" s="66" t="s">
        <v>113</v>
      </c>
      <c r="D8" s="73">
        <v>6954000</v>
      </c>
      <c r="E8" s="63"/>
      <c r="F8" s="61">
        <f>579490*5</f>
        <v>2897450</v>
      </c>
      <c r="G8" s="63"/>
      <c r="H8" s="63">
        <f t="shared" si="2"/>
        <v>2897450</v>
      </c>
      <c r="I8" s="62" t="s">
        <v>239</v>
      </c>
      <c r="J8" s="197"/>
      <c r="K8" s="197">
        <f t="shared" si="1"/>
        <v>4056550</v>
      </c>
    </row>
    <row r="9" spans="1:11" s="196" customFormat="1" ht="24" customHeight="1" x14ac:dyDescent="0.15">
      <c r="A9" s="62" t="s">
        <v>96</v>
      </c>
      <c r="B9" s="6" t="s">
        <v>114</v>
      </c>
      <c r="C9" s="66" t="s">
        <v>115</v>
      </c>
      <c r="D9" s="73">
        <v>4999920</v>
      </c>
      <c r="E9" s="63"/>
      <c r="F9" s="63">
        <f>416660*4</f>
        <v>1666640</v>
      </c>
      <c r="G9" s="63"/>
      <c r="H9" s="63">
        <f t="shared" si="2"/>
        <v>1666640</v>
      </c>
      <c r="I9" s="62" t="s">
        <v>241</v>
      </c>
      <c r="J9" s="197"/>
      <c r="K9" s="197">
        <f t="shared" si="1"/>
        <v>3333280</v>
      </c>
    </row>
    <row r="10" spans="1:11" s="196" customFormat="1" ht="24" customHeight="1" x14ac:dyDescent="0.15">
      <c r="A10" s="62" t="s">
        <v>96</v>
      </c>
      <c r="B10" s="6" t="s">
        <v>116</v>
      </c>
      <c r="C10" s="66" t="s">
        <v>111</v>
      </c>
      <c r="D10" s="73">
        <v>4440000</v>
      </c>
      <c r="E10" s="63"/>
      <c r="F10" s="61">
        <f>370000*4</f>
        <v>1480000</v>
      </c>
      <c r="G10" s="61"/>
      <c r="H10" s="63">
        <f t="shared" si="2"/>
        <v>1480000</v>
      </c>
      <c r="I10" s="62" t="s">
        <v>242</v>
      </c>
      <c r="J10" s="197"/>
      <c r="K10" s="197">
        <f t="shared" si="1"/>
        <v>2960000</v>
      </c>
    </row>
    <row r="11" spans="1:11" s="196" customFormat="1" ht="24" customHeight="1" x14ac:dyDescent="0.15">
      <c r="A11" s="62" t="s">
        <v>96</v>
      </c>
      <c r="B11" s="6" t="s">
        <v>117</v>
      </c>
      <c r="C11" s="66" t="s">
        <v>118</v>
      </c>
      <c r="D11" s="73">
        <v>5280000</v>
      </c>
      <c r="E11" s="63"/>
      <c r="F11" s="63">
        <f>440000*4</f>
        <v>1760000</v>
      </c>
      <c r="G11" s="63"/>
      <c r="H11" s="63">
        <f t="shared" si="2"/>
        <v>1760000</v>
      </c>
      <c r="I11" s="62" t="s">
        <v>241</v>
      </c>
      <c r="J11" s="197"/>
      <c r="K11" s="197">
        <f t="shared" si="1"/>
        <v>3520000</v>
      </c>
    </row>
    <row r="12" spans="1:11" s="196" customFormat="1" ht="24" customHeight="1" x14ac:dyDescent="0.15">
      <c r="A12" s="62" t="s">
        <v>96</v>
      </c>
      <c r="B12" s="6" t="s">
        <v>119</v>
      </c>
      <c r="C12" s="66" t="s">
        <v>120</v>
      </c>
      <c r="D12" s="73">
        <v>14616000</v>
      </c>
      <c r="E12" s="63"/>
      <c r="F12" s="61">
        <f>1218000*5</f>
        <v>6090000</v>
      </c>
      <c r="G12" s="63"/>
      <c r="H12" s="63">
        <f t="shared" si="2"/>
        <v>6090000</v>
      </c>
      <c r="I12" s="62" t="s">
        <v>241</v>
      </c>
      <c r="J12" s="197"/>
      <c r="K12" s="197">
        <f t="shared" si="1"/>
        <v>8526000</v>
      </c>
    </row>
    <row r="13" spans="1:11" s="196" customFormat="1" ht="24" customHeight="1" x14ac:dyDescent="0.15">
      <c r="A13" s="62" t="s">
        <v>96</v>
      </c>
      <c r="B13" s="6" t="s">
        <v>121</v>
      </c>
      <c r="C13" s="66" t="s">
        <v>122</v>
      </c>
      <c r="D13" s="73">
        <v>3960000</v>
      </c>
      <c r="E13" s="63"/>
      <c r="F13" s="63">
        <f>330000*5</f>
        <v>1650000</v>
      </c>
      <c r="G13" s="63"/>
      <c r="H13" s="63">
        <f t="shared" si="2"/>
        <v>1650000</v>
      </c>
      <c r="I13" s="62" t="s">
        <v>242</v>
      </c>
      <c r="J13" s="197"/>
      <c r="K13" s="197">
        <f t="shared" si="1"/>
        <v>2310000</v>
      </c>
    </row>
    <row r="14" spans="1:11" s="196" customFormat="1" ht="24" customHeight="1" x14ac:dyDescent="0.15">
      <c r="A14" s="62" t="s">
        <v>96</v>
      </c>
      <c r="B14" s="6" t="s">
        <v>123</v>
      </c>
      <c r="C14" s="66" t="s">
        <v>124</v>
      </c>
      <c r="D14" s="73">
        <v>8083330</v>
      </c>
      <c r="E14" s="63"/>
      <c r="F14" s="63"/>
      <c r="G14" s="63">
        <v>8083330</v>
      </c>
      <c r="H14" s="63">
        <f t="shared" ref="H14:H25" si="3">SUM(E14:G14)</f>
        <v>8083330</v>
      </c>
      <c r="I14" s="181" t="s">
        <v>170</v>
      </c>
      <c r="J14" s="197"/>
      <c r="K14" s="197">
        <f t="shared" si="1"/>
        <v>0</v>
      </c>
    </row>
    <row r="15" spans="1:11" s="196" customFormat="1" ht="24" customHeight="1" x14ac:dyDescent="0.15">
      <c r="A15" s="62" t="s">
        <v>96</v>
      </c>
      <c r="B15" s="6" t="s">
        <v>125</v>
      </c>
      <c r="C15" s="66" t="s">
        <v>126</v>
      </c>
      <c r="D15" s="73">
        <v>3600000</v>
      </c>
      <c r="E15" s="63"/>
      <c r="F15" s="63">
        <f>300000*5</f>
        <v>1500000</v>
      </c>
      <c r="G15" s="63"/>
      <c r="H15" s="63">
        <f t="shared" si="3"/>
        <v>1500000</v>
      </c>
      <c r="I15" s="62" t="s">
        <v>239</v>
      </c>
      <c r="J15" s="197"/>
      <c r="K15" s="197">
        <f t="shared" si="1"/>
        <v>2100000</v>
      </c>
    </row>
    <row r="16" spans="1:11" s="196" customFormat="1" ht="24" customHeight="1" x14ac:dyDescent="0.15">
      <c r="A16" s="62" t="s">
        <v>96</v>
      </c>
      <c r="B16" s="6" t="s">
        <v>127</v>
      </c>
      <c r="C16" s="66" t="s">
        <v>128</v>
      </c>
      <c r="D16" s="73">
        <v>3540480</v>
      </c>
      <c r="E16" s="63"/>
      <c r="F16" s="61">
        <f>295040*5</f>
        <v>1475200</v>
      </c>
      <c r="G16" s="63"/>
      <c r="H16" s="63">
        <f t="shared" si="3"/>
        <v>1475200</v>
      </c>
      <c r="I16" s="62" t="s">
        <v>239</v>
      </c>
      <c r="J16" s="197"/>
      <c r="K16" s="197">
        <f t="shared" si="1"/>
        <v>2065280</v>
      </c>
    </row>
    <row r="17" spans="1:13" s="196" customFormat="1" ht="24" customHeight="1" x14ac:dyDescent="0.15">
      <c r="A17" s="62" t="s">
        <v>96</v>
      </c>
      <c r="B17" s="6" t="s">
        <v>129</v>
      </c>
      <c r="C17" s="66" t="s">
        <v>130</v>
      </c>
      <c r="D17" s="73">
        <v>14964000</v>
      </c>
      <c r="E17" s="63"/>
      <c r="F17" s="61">
        <f>1247000*5</f>
        <v>6235000</v>
      </c>
      <c r="G17" s="63"/>
      <c r="H17" s="63">
        <f t="shared" si="3"/>
        <v>6235000</v>
      </c>
      <c r="I17" s="62" t="s">
        <v>241</v>
      </c>
      <c r="J17" s="197"/>
      <c r="K17" s="197">
        <f t="shared" si="1"/>
        <v>8729000</v>
      </c>
    </row>
    <row r="18" spans="1:13" s="196" customFormat="1" ht="24" customHeight="1" thickBot="1" x14ac:dyDescent="0.2">
      <c r="A18" s="176" t="s">
        <v>96</v>
      </c>
      <c r="B18" s="174" t="s">
        <v>131</v>
      </c>
      <c r="C18" s="177" t="s">
        <v>132</v>
      </c>
      <c r="D18" s="178">
        <v>9600000</v>
      </c>
      <c r="E18" s="179"/>
      <c r="F18" s="180">
        <f>800000*5</f>
        <v>4000000</v>
      </c>
      <c r="G18" s="179"/>
      <c r="H18" s="179">
        <f t="shared" si="3"/>
        <v>4000000</v>
      </c>
      <c r="I18" s="176" t="s">
        <v>239</v>
      </c>
      <c r="J18" s="197"/>
      <c r="K18" s="197">
        <f t="shared" si="1"/>
        <v>5600000</v>
      </c>
    </row>
    <row r="19" spans="1:13" s="196" customFormat="1" ht="24" customHeight="1" thickTop="1" x14ac:dyDescent="0.15">
      <c r="A19" s="118" t="s">
        <v>96</v>
      </c>
      <c r="B19" s="119" t="s">
        <v>103</v>
      </c>
      <c r="C19" s="120" t="s">
        <v>156</v>
      </c>
      <c r="D19" s="121">
        <v>8370000</v>
      </c>
      <c r="E19" s="63"/>
      <c r="F19" s="61"/>
      <c r="G19" s="61">
        <v>8370000</v>
      </c>
      <c r="H19" s="122">
        <f t="shared" si="3"/>
        <v>8370000</v>
      </c>
      <c r="I19" s="220">
        <v>44221</v>
      </c>
      <c r="J19" s="224"/>
      <c r="K19" s="197">
        <f t="shared" si="1"/>
        <v>0</v>
      </c>
    </row>
    <row r="20" spans="1:13" s="196" customFormat="1" ht="24" customHeight="1" x14ac:dyDescent="0.15">
      <c r="A20" s="62" t="s">
        <v>96</v>
      </c>
      <c r="B20" s="6" t="s">
        <v>158</v>
      </c>
      <c r="C20" s="66" t="s">
        <v>159</v>
      </c>
      <c r="D20" s="73">
        <v>1230000</v>
      </c>
      <c r="E20" s="63"/>
      <c r="F20" s="63"/>
      <c r="G20" s="63">
        <v>1230000</v>
      </c>
      <c r="H20" s="63">
        <f t="shared" ref="H20:H23" si="4">SUM(E20:G20)</f>
        <v>1230000</v>
      </c>
      <c r="I20" s="221">
        <v>44214</v>
      </c>
      <c r="J20" s="224"/>
      <c r="K20" s="197">
        <f t="shared" si="1"/>
        <v>0</v>
      </c>
    </row>
    <row r="21" spans="1:13" s="196" customFormat="1" ht="24" customHeight="1" x14ac:dyDescent="0.15">
      <c r="A21" s="60" t="s">
        <v>163</v>
      </c>
      <c r="B21" s="6" t="s">
        <v>160</v>
      </c>
      <c r="C21" s="6" t="s">
        <v>165</v>
      </c>
      <c r="D21" s="72">
        <v>2757000</v>
      </c>
      <c r="E21" s="63"/>
      <c r="F21" s="61"/>
      <c r="G21" s="63">
        <v>2757000</v>
      </c>
      <c r="H21" s="63">
        <f t="shared" si="4"/>
        <v>2757000</v>
      </c>
      <c r="I21" s="222" t="s">
        <v>203</v>
      </c>
      <c r="J21" s="225"/>
      <c r="K21" s="197">
        <f t="shared" si="1"/>
        <v>0</v>
      </c>
    </row>
    <row r="22" spans="1:13" s="196" customFormat="1" ht="24" customHeight="1" x14ac:dyDescent="0.15">
      <c r="A22" s="60" t="s">
        <v>97</v>
      </c>
      <c r="B22" s="6" t="s">
        <v>534</v>
      </c>
      <c r="C22" s="6" t="s">
        <v>124</v>
      </c>
      <c r="D22" s="72">
        <v>243930000</v>
      </c>
      <c r="E22" s="63"/>
      <c r="F22" s="63">
        <f>10605700+10605650+10605650</f>
        <v>31817000</v>
      </c>
      <c r="G22" s="63"/>
      <c r="H22" s="63">
        <f t="shared" si="4"/>
        <v>31817000</v>
      </c>
      <c r="I22" s="206" t="s">
        <v>204</v>
      </c>
      <c r="J22" s="225"/>
      <c r="K22" s="197">
        <f t="shared" si="1"/>
        <v>212113000</v>
      </c>
    </row>
    <row r="23" spans="1:13" s="196" customFormat="1" ht="24" customHeight="1" x14ac:dyDescent="0.15">
      <c r="A23" s="60" t="s">
        <v>97</v>
      </c>
      <c r="B23" s="6" t="s">
        <v>161</v>
      </c>
      <c r="C23" s="6" t="s">
        <v>162</v>
      </c>
      <c r="D23" s="72">
        <v>4776300</v>
      </c>
      <c r="E23" s="63"/>
      <c r="F23" s="61"/>
      <c r="G23" s="63">
        <v>4776300</v>
      </c>
      <c r="H23" s="63">
        <f t="shared" si="4"/>
        <v>4776300</v>
      </c>
      <c r="I23" s="206">
        <v>44237</v>
      </c>
      <c r="J23" s="225"/>
      <c r="K23" s="197">
        <f t="shared" si="1"/>
        <v>0</v>
      </c>
    </row>
    <row r="24" spans="1:13" s="196" customFormat="1" ht="24" customHeight="1" x14ac:dyDescent="0.15">
      <c r="A24" s="60" t="s">
        <v>97</v>
      </c>
      <c r="B24" s="6" t="s">
        <v>168</v>
      </c>
      <c r="C24" s="6" t="s">
        <v>169</v>
      </c>
      <c r="D24" s="72">
        <v>16500000</v>
      </c>
      <c r="E24" s="63"/>
      <c r="F24" s="63"/>
      <c r="G24" s="63">
        <v>16500000</v>
      </c>
      <c r="H24" s="63">
        <f t="shared" si="3"/>
        <v>16500000</v>
      </c>
      <c r="I24" s="206">
        <v>44300</v>
      </c>
      <c r="J24" s="225"/>
      <c r="K24" s="197">
        <f t="shared" si="1"/>
        <v>0</v>
      </c>
    </row>
    <row r="25" spans="1:13" s="196" customFormat="1" ht="24" customHeight="1" x14ac:dyDescent="0.15">
      <c r="A25" s="60" t="s">
        <v>97</v>
      </c>
      <c r="B25" s="6" t="s">
        <v>171</v>
      </c>
      <c r="C25" s="66" t="s">
        <v>176</v>
      </c>
      <c r="D25" s="73">
        <v>2400000</v>
      </c>
      <c r="E25" s="63"/>
      <c r="F25" s="61">
        <f>1072000+1072000</f>
        <v>2144000</v>
      </c>
      <c r="G25" s="63"/>
      <c r="H25" s="63">
        <f t="shared" si="3"/>
        <v>2144000</v>
      </c>
      <c r="I25" s="221" t="s">
        <v>325</v>
      </c>
      <c r="J25" s="224"/>
      <c r="K25" s="197">
        <f t="shared" si="1"/>
        <v>256000</v>
      </c>
    </row>
    <row r="26" spans="1:13" s="196" customFormat="1" ht="24" customHeight="1" x14ac:dyDescent="0.15">
      <c r="A26" s="60" t="s">
        <v>97</v>
      </c>
      <c r="B26" s="6" t="s">
        <v>173</v>
      </c>
      <c r="C26" s="66" t="s">
        <v>178</v>
      </c>
      <c r="D26" s="73">
        <v>3690000</v>
      </c>
      <c r="E26" s="63"/>
      <c r="F26" s="61"/>
      <c r="G26" s="63">
        <v>3690000</v>
      </c>
      <c r="H26" s="63">
        <f>SUM(E26:G26)</f>
        <v>3690000</v>
      </c>
      <c r="I26" s="223">
        <v>44267</v>
      </c>
      <c r="J26" s="224"/>
      <c r="K26" s="197">
        <f t="shared" si="1"/>
        <v>0</v>
      </c>
    </row>
    <row r="27" spans="1:13" s="196" customFormat="1" ht="24" customHeight="1" x14ac:dyDescent="0.15">
      <c r="A27" s="60" t="s">
        <v>97</v>
      </c>
      <c r="B27" s="6" t="s">
        <v>106</v>
      </c>
      <c r="C27" s="66" t="s">
        <v>179</v>
      </c>
      <c r="D27" s="73">
        <v>9600000</v>
      </c>
      <c r="E27" s="63"/>
      <c r="F27" s="61">
        <f>960000*2</f>
        <v>1920000</v>
      </c>
      <c r="G27" s="63"/>
      <c r="H27" s="63">
        <f t="shared" ref="H27:H71" si="5">SUM(E27:G27)</f>
        <v>1920000</v>
      </c>
      <c r="I27" s="223" t="s">
        <v>241</v>
      </c>
      <c r="J27" s="224"/>
      <c r="K27" s="197">
        <f t="shared" si="1"/>
        <v>7680000</v>
      </c>
    </row>
    <row r="28" spans="1:13" s="196" customFormat="1" ht="24" customHeight="1" x14ac:dyDescent="0.15">
      <c r="A28" s="60" t="s">
        <v>97</v>
      </c>
      <c r="B28" s="6" t="s">
        <v>186</v>
      </c>
      <c r="C28" s="66" t="s">
        <v>183</v>
      </c>
      <c r="D28" s="73">
        <v>2463230</v>
      </c>
      <c r="E28" s="63">
        <v>2463230</v>
      </c>
      <c r="F28" s="61"/>
      <c r="G28" s="63"/>
      <c r="H28" s="63">
        <f t="shared" si="5"/>
        <v>2463230</v>
      </c>
      <c r="I28" s="223">
        <v>44266</v>
      </c>
      <c r="J28" s="224"/>
      <c r="K28" s="197">
        <f t="shared" si="1"/>
        <v>0</v>
      </c>
    </row>
    <row r="29" spans="1:13" s="196" customFormat="1" ht="24" customHeight="1" x14ac:dyDescent="0.15">
      <c r="A29" s="60" t="s">
        <v>97</v>
      </c>
      <c r="B29" s="6" t="s">
        <v>141</v>
      </c>
      <c r="C29" s="66" t="s">
        <v>183</v>
      </c>
      <c r="D29" s="73">
        <v>3375120</v>
      </c>
      <c r="E29" s="63">
        <v>3375120</v>
      </c>
      <c r="F29" s="61"/>
      <c r="G29" s="63"/>
      <c r="H29" s="63">
        <f t="shared" si="5"/>
        <v>3375120</v>
      </c>
      <c r="I29" s="223">
        <v>44266</v>
      </c>
      <c r="J29" s="224"/>
      <c r="K29" s="197">
        <f t="shared" si="1"/>
        <v>0</v>
      </c>
    </row>
    <row r="30" spans="1:13" s="196" customFormat="1" ht="24" customHeight="1" x14ac:dyDescent="0.15">
      <c r="A30" s="60" t="s">
        <v>97</v>
      </c>
      <c r="B30" s="6" t="s">
        <v>243</v>
      </c>
      <c r="C30" s="66" t="s">
        <v>177</v>
      </c>
      <c r="D30" s="73">
        <v>17941000</v>
      </c>
      <c r="E30" s="63"/>
      <c r="F30" s="61"/>
      <c r="G30" s="63">
        <v>16993900</v>
      </c>
      <c r="H30" s="63">
        <f t="shared" si="5"/>
        <v>16993900</v>
      </c>
      <c r="I30" s="223">
        <v>44306</v>
      </c>
      <c r="J30" s="224"/>
      <c r="K30" s="197">
        <f t="shared" si="1"/>
        <v>947100</v>
      </c>
      <c r="M30" s="197"/>
    </row>
    <row r="31" spans="1:13" s="196" customFormat="1" ht="24" customHeight="1" x14ac:dyDescent="0.15">
      <c r="A31" s="60" t="s">
        <v>97</v>
      </c>
      <c r="B31" s="6" t="s">
        <v>188</v>
      </c>
      <c r="C31" s="66" t="s">
        <v>196</v>
      </c>
      <c r="D31" s="73">
        <v>5861500</v>
      </c>
      <c r="E31" s="63"/>
      <c r="F31" s="61"/>
      <c r="G31" s="63">
        <v>5861500</v>
      </c>
      <c r="H31" s="63">
        <f t="shared" si="5"/>
        <v>5861500</v>
      </c>
      <c r="I31" s="223">
        <v>44284</v>
      </c>
      <c r="J31" s="224"/>
      <c r="K31" s="197">
        <f t="shared" si="1"/>
        <v>0</v>
      </c>
    </row>
    <row r="32" spans="1:13" s="196" customFormat="1" ht="24" customHeight="1" x14ac:dyDescent="0.15">
      <c r="A32" s="60" t="s">
        <v>97</v>
      </c>
      <c r="B32" s="6" t="s">
        <v>142</v>
      </c>
      <c r="C32" s="66" t="s">
        <v>183</v>
      </c>
      <c r="D32" s="73">
        <v>1970580</v>
      </c>
      <c r="E32" s="63">
        <v>1970580</v>
      </c>
      <c r="F32" s="61"/>
      <c r="G32" s="63"/>
      <c r="H32" s="63">
        <f t="shared" si="5"/>
        <v>1970580</v>
      </c>
      <c r="I32" s="223">
        <v>44286</v>
      </c>
      <c r="J32" s="224"/>
      <c r="K32" s="197">
        <f t="shared" si="1"/>
        <v>0</v>
      </c>
    </row>
    <row r="33" spans="1:11" s="196" customFormat="1" ht="24" customHeight="1" x14ac:dyDescent="0.15">
      <c r="A33" s="60" t="s">
        <v>97</v>
      </c>
      <c r="B33" s="6" t="s">
        <v>189</v>
      </c>
      <c r="C33" s="66" t="s">
        <v>197</v>
      </c>
      <c r="D33" s="73">
        <v>1900000</v>
      </c>
      <c r="E33" s="63"/>
      <c r="F33" s="61">
        <v>475000</v>
      </c>
      <c r="G33" s="63"/>
      <c r="H33" s="63">
        <f t="shared" si="5"/>
        <v>475000</v>
      </c>
      <c r="I33" s="223" t="s">
        <v>326</v>
      </c>
      <c r="J33" s="224"/>
      <c r="K33" s="197">
        <f t="shared" si="1"/>
        <v>1425000</v>
      </c>
    </row>
    <row r="34" spans="1:11" s="196" customFormat="1" ht="24" customHeight="1" x14ac:dyDescent="0.15">
      <c r="A34" s="60" t="s">
        <v>97</v>
      </c>
      <c r="B34" s="6" t="s">
        <v>190</v>
      </c>
      <c r="C34" s="66" t="s">
        <v>198</v>
      </c>
      <c r="D34" s="73">
        <v>830000</v>
      </c>
      <c r="E34" s="63"/>
      <c r="F34" s="61"/>
      <c r="G34" s="63">
        <v>830000</v>
      </c>
      <c r="H34" s="63">
        <f t="shared" si="5"/>
        <v>830000</v>
      </c>
      <c r="I34" s="223">
        <v>44295</v>
      </c>
      <c r="J34" s="224"/>
      <c r="K34" s="197">
        <f t="shared" si="1"/>
        <v>0</v>
      </c>
    </row>
    <row r="35" spans="1:11" s="196" customFormat="1" ht="24" customHeight="1" x14ac:dyDescent="0.15">
      <c r="A35" s="60" t="s">
        <v>97</v>
      </c>
      <c r="B35" s="6" t="s">
        <v>191</v>
      </c>
      <c r="C35" s="66" t="s">
        <v>113</v>
      </c>
      <c r="D35" s="73">
        <v>7615300</v>
      </c>
      <c r="E35" s="63"/>
      <c r="F35" s="61">
        <v>336220</v>
      </c>
      <c r="G35" s="63"/>
      <c r="H35" s="63">
        <f t="shared" si="5"/>
        <v>336220</v>
      </c>
      <c r="I35" s="223" t="s">
        <v>239</v>
      </c>
      <c r="J35" s="197"/>
      <c r="K35" s="197">
        <f t="shared" si="1"/>
        <v>7279080</v>
      </c>
    </row>
    <row r="36" spans="1:11" s="196" customFormat="1" ht="24" customHeight="1" x14ac:dyDescent="0.15">
      <c r="A36" s="60" t="s">
        <v>97</v>
      </c>
      <c r="B36" s="6" t="s">
        <v>192</v>
      </c>
      <c r="C36" s="66" t="s">
        <v>199</v>
      </c>
      <c r="D36" s="73">
        <v>5583600</v>
      </c>
      <c r="E36" s="63"/>
      <c r="F36" s="61"/>
      <c r="G36" s="63">
        <v>5583600</v>
      </c>
      <c r="H36" s="63">
        <f t="shared" si="5"/>
        <v>5583600</v>
      </c>
      <c r="I36" s="223">
        <v>44307</v>
      </c>
      <c r="J36" s="197"/>
      <c r="K36" s="197">
        <f t="shared" si="1"/>
        <v>0</v>
      </c>
    </row>
    <row r="37" spans="1:11" s="196" customFormat="1" ht="24" customHeight="1" x14ac:dyDescent="0.15">
      <c r="A37" s="60" t="s">
        <v>97</v>
      </c>
      <c r="B37" s="6" t="s">
        <v>193</v>
      </c>
      <c r="C37" s="66" t="s">
        <v>183</v>
      </c>
      <c r="D37" s="73">
        <v>62242300</v>
      </c>
      <c r="E37" s="63">
        <f>61908000+334300</f>
        <v>62242300</v>
      </c>
      <c r="F37" s="61"/>
      <c r="G37" s="63"/>
      <c r="H37" s="63">
        <f t="shared" si="5"/>
        <v>62242300</v>
      </c>
      <c r="I37" s="223">
        <v>44292</v>
      </c>
      <c r="J37" s="197"/>
      <c r="K37" s="197">
        <f t="shared" si="1"/>
        <v>0</v>
      </c>
    </row>
    <row r="38" spans="1:11" s="196" customFormat="1" ht="24" customHeight="1" x14ac:dyDescent="0.15">
      <c r="A38" s="60" t="s">
        <v>97</v>
      </c>
      <c r="B38" s="6" t="s">
        <v>194</v>
      </c>
      <c r="C38" s="66" t="s">
        <v>183</v>
      </c>
      <c r="D38" s="73">
        <v>21016170</v>
      </c>
      <c r="E38" s="63">
        <f>20903300+112870</f>
        <v>21016170</v>
      </c>
      <c r="F38" s="61"/>
      <c r="G38" s="63"/>
      <c r="H38" s="63">
        <f t="shared" si="5"/>
        <v>21016170</v>
      </c>
      <c r="I38" s="223">
        <v>44292</v>
      </c>
      <c r="J38" s="197"/>
      <c r="K38" s="197">
        <f t="shared" si="1"/>
        <v>0</v>
      </c>
    </row>
    <row r="39" spans="1:11" s="196" customFormat="1" ht="24" customHeight="1" x14ac:dyDescent="0.15">
      <c r="A39" s="60" t="s">
        <v>97</v>
      </c>
      <c r="B39" s="6" t="s">
        <v>195</v>
      </c>
      <c r="C39" s="66" t="s">
        <v>183</v>
      </c>
      <c r="D39" s="73">
        <v>27375540</v>
      </c>
      <c r="E39" s="63">
        <f>14643200+79070+10845120+58560+880000+4750+860200+4640</f>
        <v>27375540</v>
      </c>
      <c r="F39" s="61"/>
      <c r="G39" s="63"/>
      <c r="H39" s="63">
        <f t="shared" si="5"/>
        <v>27375540</v>
      </c>
      <c r="I39" s="223">
        <v>44292</v>
      </c>
      <c r="J39" s="197"/>
      <c r="K39" s="197">
        <f t="shared" si="1"/>
        <v>0</v>
      </c>
    </row>
    <row r="40" spans="1:11" s="196" customFormat="1" ht="24" customHeight="1" x14ac:dyDescent="0.15">
      <c r="A40" s="60" t="s">
        <v>97</v>
      </c>
      <c r="B40" s="6" t="s">
        <v>184</v>
      </c>
      <c r="C40" s="66" t="s">
        <v>200</v>
      </c>
      <c r="D40" s="73">
        <v>5852000</v>
      </c>
      <c r="E40" s="63"/>
      <c r="F40" s="61"/>
      <c r="G40" s="63">
        <v>5852000</v>
      </c>
      <c r="H40" s="63">
        <f t="shared" si="5"/>
        <v>5852000</v>
      </c>
      <c r="I40" s="223">
        <v>44306</v>
      </c>
      <c r="J40" s="197"/>
      <c r="K40" s="197">
        <f t="shared" si="1"/>
        <v>0</v>
      </c>
    </row>
    <row r="41" spans="1:11" s="196" customFormat="1" ht="24" customHeight="1" x14ac:dyDescent="0.15">
      <c r="A41" s="60" t="s">
        <v>97</v>
      </c>
      <c r="B41" s="182" t="s">
        <v>218</v>
      </c>
      <c r="C41" s="6" t="s">
        <v>227</v>
      </c>
      <c r="D41" s="73">
        <v>7240000</v>
      </c>
      <c r="E41" s="63"/>
      <c r="F41" s="61"/>
      <c r="G41" s="63">
        <v>6800000</v>
      </c>
      <c r="H41" s="63">
        <f t="shared" si="5"/>
        <v>6800000</v>
      </c>
      <c r="I41" s="223">
        <v>44336</v>
      </c>
      <c r="J41" s="197"/>
      <c r="K41" s="197">
        <f t="shared" si="1"/>
        <v>440000</v>
      </c>
    </row>
    <row r="42" spans="1:11" s="196" customFormat="1" ht="24" customHeight="1" x14ac:dyDescent="0.15">
      <c r="A42" s="60" t="s">
        <v>97</v>
      </c>
      <c r="B42" s="6" t="s">
        <v>219</v>
      </c>
      <c r="C42" s="6" t="s">
        <v>228</v>
      </c>
      <c r="D42" s="73">
        <v>1430000</v>
      </c>
      <c r="E42" s="63"/>
      <c r="F42" s="61"/>
      <c r="G42" s="63">
        <v>1430000</v>
      </c>
      <c r="H42" s="63">
        <f t="shared" si="5"/>
        <v>1430000</v>
      </c>
      <c r="I42" s="223">
        <v>44301</v>
      </c>
      <c r="J42" s="197"/>
      <c r="K42" s="197">
        <f t="shared" si="1"/>
        <v>0</v>
      </c>
    </row>
    <row r="43" spans="1:11" s="196" customFormat="1" ht="24" customHeight="1" x14ac:dyDescent="0.15">
      <c r="A43" s="60" t="s">
        <v>97</v>
      </c>
      <c r="B43" s="6" t="s">
        <v>220</v>
      </c>
      <c r="C43" s="6" t="s">
        <v>229</v>
      </c>
      <c r="D43" s="73">
        <v>4830000</v>
      </c>
      <c r="E43" s="63"/>
      <c r="F43" s="61"/>
      <c r="G43" s="63">
        <v>4830000</v>
      </c>
      <c r="H43" s="63">
        <f t="shared" si="5"/>
        <v>4830000</v>
      </c>
      <c r="I43" s="223">
        <v>44347</v>
      </c>
      <c r="J43" s="197"/>
      <c r="K43" s="197">
        <f t="shared" si="1"/>
        <v>0</v>
      </c>
    </row>
    <row r="44" spans="1:11" s="196" customFormat="1" ht="24" customHeight="1" x14ac:dyDescent="0.15">
      <c r="A44" s="60" t="s">
        <v>97</v>
      </c>
      <c r="B44" s="6" t="s">
        <v>252</v>
      </c>
      <c r="C44" s="6" t="s">
        <v>251</v>
      </c>
      <c r="D44" s="73">
        <v>2513500</v>
      </c>
      <c r="E44" s="63">
        <v>2513500</v>
      </c>
      <c r="F44" s="61"/>
      <c r="G44" s="63"/>
      <c r="H44" s="63">
        <f t="shared" ref="H44" si="6">SUM(E44:G44)</f>
        <v>2513500</v>
      </c>
      <c r="I44" s="223">
        <v>44295</v>
      </c>
      <c r="J44" s="197"/>
      <c r="K44" s="197">
        <f t="shared" si="1"/>
        <v>0</v>
      </c>
    </row>
    <row r="45" spans="1:11" s="228" customFormat="1" ht="24" hidden="1" customHeight="1" x14ac:dyDescent="0.15">
      <c r="A45" s="213" t="s">
        <v>97</v>
      </c>
      <c r="B45" s="215" t="s">
        <v>221</v>
      </c>
      <c r="C45" s="215" t="s">
        <v>230</v>
      </c>
      <c r="D45" s="229">
        <v>11880000</v>
      </c>
      <c r="E45" s="226"/>
      <c r="F45" s="230"/>
      <c r="G45" s="258"/>
      <c r="H45" s="258">
        <f t="shared" si="5"/>
        <v>0</v>
      </c>
      <c r="I45" s="260"/>
      <c r="J45" s="227"/>
      <c r="K45" s="197">
        <f t="shared" si="1"/>
        <v>11880000</v>
      </c>
    </row>
    <row r="46" spans="1:11" s="196" customFormat="1" ht="24" customHeight="1" x14ac:dyDescent="0.15">
      <c r="A46" s="60" t="s">
        <v>97</v>
      </c>
      <c r="B46" s="6" t="s">
        <v>222</v>
      </c>
      <c r="C46" s="6" t="s">
        <v>231</v>
      </c>
      <c r="D46" s="73">
        <v>850000</v>
      </c>
      <c r="E46" s="63"/>
      <c r="F46" s="61"/>
      <c r="G46" s="63">
        <v>850000</v>
      </c>
      <c r="H46" s="63">
        <f t="shared" si="5"/>
        <v>850000</v>
      </c>
      <c r="I46" s="223">
        <v>44309</v>
      </c>
      <c r="J46" s="197"/>
      <c r="K46" s="197">
        <f t="shared" si="1"/>
        <v>0</v>
      </c>
    </row>
    <row r="47" spans="1:11" s="196" customFormat="1" ht="24" customHeight="1" x14ac:dyDescent="0.15">
      <c r="A47" s="60" t="s">
        <v>97</v>
      </c>
      <c r="B47" s="6" t="s">
        <v>223</v>
      </c>
      <c r="C47" s="6" t="s">
        <v>232</v>
      </c>
      <c r="D47" s="73">
        <v>15000000</v>
      </c>
      <c r="E47" s="63"/>
      <c r="F47" s="61"/>
      <c r="G47" s="63">
        <v>15000000</v>
      </c>
      <c r="H47" s="63">
        <f t="shared" si="5"/>
        <v>15000000</v>
      </c>
      <c r="I47" s="223">
        <v>44347</v>
      </c>
      <c r="J47" s="197"/>
      <c r="K47" s="197">
        <f t="shared" si="1"/>
        <v>0</v>
      </c>
    </row>
    <row r="48" spans="1:11" s="196" customFormat="1" ht="24" customHeight="1" x14ac:dyDescent="0.15">
      <c r="A48" s="60" t="s">
        <v>97</v>
      </c>
      <c r="B48" s="6" t="s">
        <v>224</v>
      </c>
      <c r="C48" s="6" t="s">
        <v>233</v>
      </c>
      <c r="D48" s="73">
        <v>2200000</v>
      </c>
      <c r="E48" s="63"/>
      <c r="F48" s="61"/>
      <c r="G48" s="63">
        <v>2200000</v>
      </c>
      <c r="H48" s="63">
        <f t="shared" si="5"/>
        <v>2200000</v>
      </c>
      <c r="I48" s="223">
        <v>44340</v>
      </c>
      <c r="J48" s="197"/>
      <c r="K48" s="197">
        <f t="shared" si="1"/>
        <v>0</v>
      </c>
    </row>
    <row r="49" spans="1:11" s="196" customFormat="1" ht="24" customHeight="1" x14ac:dyDescent="0.15">
      <c r="A49" s="60" t="s">
        <v>97</v>
      </c>
      <c r="B49" s="6" t="s">
        <v>225</v>
      </c>
      <c r="C49" s="6" t="s">
        <v>234</v>
      </c>
      <c r="D49" s="73">
        <v>550000</v>
      </c>
      <c r="E49" s="63"/>
      <c r="F49" s="61"/>
      <c r="G49" s="63">
        <v>550000</v>
      </c>
      <c r="H49" s="63">
        <f t="shared" si="5"/>
        <v>550000</v>
      </c>
      <c r="I49" s="223">
        <v>44330</v>
      </c>
      <c r="J49" s="197"/>
      <c r="K49" s="197">
        <f t="shared" si="1"/>
        <v>0</v>
      </c>
    </row>
    <row r="50" spans="1:11" s="196" customFormat="1" ht="24" customHeight="1" x14ac:dyDescent="0.15">
      <c r="A50" s="60" t="s">
        <v>97</v>
      </c>
      <c r="B50" s="6" t="s">
        <v>226</v>
      </c>
      <c r="C50" s="6" t="s">
        <v>198</v>
      </c>
      <c r="D50" s="73">
        <v>5850000</v>
      </c>
      <c r="E50" s="63"/>
      <c r="F50" s="61"/>
      <c r="G50" s="63">
        <v>5850000</v>
      </c>
      <c r="H50" s="63">
        <f t="shared" si="5"/>
        <v>5850000</v>
      </c>
      <c r="I50" s="223">
        <v>44340</v>
      </c>
      <c r="J50" s="197"/>
      <c r="K50" s="197">
        <f t="shared" si="1"/>
        <v>0</v>
      </c>
    </row>
    <row r="51" spans="1:11" s="228" customFormat="1" ht="24" hidden="1" customHeight="1" x14ac:dyDescent="0.15">
      <c r="A51" s="213" t="s">
        <v>96</v>
      </c>
      <c r="B51" s="215" t="s">
        <v>301</v>
      </c>
      <c r="C51" s="215" t="s">
        <v>310</v>
      </c>
      <c r="D51" s="229">
        <v>46500000</v>
      </c>
      <c r="E51" s="226"/>
      <c r="F51" s="230"/>
      <c r="G51" s="258"/>
      <c r="H51" s="259">
        <f t="shared" si="5"/>
        <v>0</v>
      </c>
      <c r="I51" s="260"/>
      <c r="J51" s="227"/>
      <c r="K51" s="197">
        <f t="shared" si="1"/>
        <v>46500000</v>
      </c>
    </row>
    <row r="52" spans="1:11" s="196" customFormat="1" ht="24" customHeight="1" x14ac:dyDescent="0.15">
      <c r="A52" s="60" t="s">
        <v>96</v>
      </c>
      <c r="B52" s="6" t="s">
        <v>302</v>
      </c>
      <c r="C52" s="6" t="s">
        <v>200</v>
      </c>
      <c r="D52" s="73">
        <v>1200000</v>
      </c>
      <c r="E52" s="63"/>
      <c r="F52" s="61"/>
      <c r="G52" s="63">
        <v>1200000</v>
      </c>
      <c r="H52" s="63">
        <f t="shared" si="5"/>
        <v>1200000</v>
      </c>
      <c r="I52" s="223">
        <v>44330</v>
      </c>
      <c r="J52" s="197"/>
      <c r="K52" s="197">
        <f t="shared" si="1"/>
        <v>0</v>
      </c>
    </row>
    <row r="53" spans="1:11" s="196" customFormat="1" ht="24" customHeight="1" x14ac:dyDescent="0.15">
      <c r="A53" s="60" t="s">
        <v>96</v>
      </c>
      <c r="B53" s="6" t="s">
        <v>303</v>
      </c>
      <c r="C53" s="6" t="s">
        <v>159</v>
      </c>
      <c r="D53" s="73">
        <v>1482000</v>
      </c>
      <c r="E53" s="63"/>
      <c r="F53" s="61"/>
      <c r="G53" s="63">
        <v>1482000</v>
      </c>
      <c r="H53" s="63">
        <f t="shared" si="5"/>
        <v>1482000</v>
      </c>
      <c r="I53" s="223">
        <v>44330</v>
      </c>
      <c r="J53" s="197"/>
      <c r="K53" s="197">
        <f t="shared" si="1"/>
        <v>0</v>
      </c>
    </row>
    <row r="54" spans="1:11" s="196" customFormat="1" ht="24" customHeight="1" x14ac:dyDescent="0.15">
      <c r="A54" s="60" t="s">
        <v>96</v>
      </c>
      <c r="B54" s="6" t="s">
        <v>304</v>
      </c>
      <c r="C54" s="6" t="s">
        <v>311</v>
      </c>
      <c r="D54" s="73">
        <v>80465240</v>
      </c>
      <c r="E54" s="63"/>
      <c r="F54" s="61"/>
      <c r="G54" s="63">
        <v>80465240</v>
      </c>
      <c r="H54" s="63">
        <f t="shared" si="5"/>
        <v>80465240</v>
      </c>
      <c r="I54" s="223">
        <v>44342</v>
      </c>
      <c r="J54" s="197"/>
      <c r="K54" s="197">
        <f t="shared" si="1"/>
        <v>0</v>
      </c>
    </row>
    <row r="55" spans="1:11" s="228" customFormat="1" ht="24" hidden="1" customHeight="1" x14ac:dyDescent="0.15">
      <c r="A55" s="213" t="s">
        <v>96</v>
      </c>
      <c r="B55" s="215" t="s">
        <v>305</v>
      </c>
      <c r="C55" s="215" t="s">
        <v>312</v>
      </c>
      <c r="D55" s="229">
        <v>1500000</v>
      </c>
      <c r="E55" s="226"/>
      <c r="F55" s="230"/>
      <c r="G55" s="258"/>
      <c r="H55" s="258">
        <f t="shared" si="5"/>
        <v>0</v>
      </c>
      <c r="I55" s="260"/>
      <c r="J55" s="227"/>
      <c r="K55" s="197">
        <f t="shared" si="1"/>
        <v>1500000</v>
      </c>
    </row>
    <row r="56" spans="1:11" s="196" customFormat="1" ht="24" customHeight="1" x14ac:dyDescent="0.15">
      <c r="A56" s="60" t="s">
        <v>96</v>
      </c>
      <c r="B56" s="6" t="s">
        <v>248</v>
      </c>
      <c r="C56" s="6" t="s">
        <v>198</v>
      </c>
      <c r="D56" s="73">
        <v>2475000</v>
      </c>
      <c r="E56" s="63"/>
      <c r="F56" s="61"/>
      <c r="G56" s="63">
        <v>2475000</v>
      </c>
      <c r="H56" s="63">
        <f t="shared" si="5"/>
        <v>2475000</v>
      </c>
      <c r="I56" s="223">
        <v>44340</v>
      </c>
      <c r="J56" s="197"/>
      <c r="K56" s="197">
        <f t="shared" si="1"/>
        <v>0</v>
      </c>
    </row>
    <row r="57" spans="1:11" s="228" customFormat="1" ht="24" hidden="1" customHeight="1" x14ac:dyDescent="0.15">
      <c r="A57" s="213" t="s">
        <v>96</v>
      </c>
      <c r="B57" s="215" t="s">
        <v>306</v>
      </c>
      <c r="C57" s="215" t="s">
        <v>313</v>
      </c>
      <c r="D57" s="229">
        <v>26505000</v>
      </c>
      <c r="E57" s="226"/>
      <c r="F57" s="230"/>
      <c r="G57" s="258"/>
      <c r="H57" s="258">
        <f t="shared" si="5"/>
        <v>0</v>
      </c>
      <c r="I57" s="260"/>
      <c r="J57" s="227"/>
      <c r="K57" s="197">
        <f t="shared" si="1"/>
        <v>26505000</v>
      </c>
    </row>
    <row r="58" spans="1:11" s="196" customFormat="1" ht="24" customHeight="1" x14ac:dyDescent="0.15">
      <c r="A58" s="60" t="s">
        <v>96</v>
      </c>
      <c r="B58" s="6" t="s">
        <v>307</v>
      </c>
      <c r="C58" s="6" t="s">
        <v>314</v>
      </c>
      <c r="D58" s="73">
        <v>1900000</v>
      </c>
      <c r="E58" s="63"/>
      <c r="F58" s="61"/>
      <c r="G58" s="63">
        <v>1900000</v>
      </c>
      <c r="H58" s="63">
        <f t="shared" si="5"/>
        <v>1900000</v>
      </c>
      <c r="I58" s="223">
        <v>44347</v>
      </c>
      <c r="J58" s="197"/>
      <c r="K58" s="197">
        <f t="shared" si="1"/>
        <v>0</v>
      </c>
    </row>
    <row r="59" spans="1:11" s="228" customFormat="1" ht="24" hidden="1" customHeight="1" x14ac:dyDescent="0.15">
      <c r="A59" s="213" t="s">
        <v>96</v>
      </c>
      <c r="B59" s="215" t="s">
        <v>308</v>
      </c>
      <c r="C59" s="215" t="s">
        <v>315</v>
      </c>
      <c r="D59" s="229">
        <v>1800000</v>
      </c>
      <c r="E59" s="226"/>
      <c r="F59" s="230"/>
      <c r="G59" s="258"/>
      <c r="H59" s="258">
        <f t="shared" si="5"/>
        <v>0</v>
      </c>
      <c r="I59" s="260"/>
      <c r="J59" s="227"/>
      <c r="K59" s="227"/>
    </row>
    <row r="60" spans="1:11" s="228" customFormat="1" ht="24" hidden="1" customHeight="1" x14ac:dyDescent="0.15">
      <c r="A60" s="213" t="s">
        <v>96</v>
      </c>
      <c r="B60" s="215" t="s">
        <v>309</v>
      </c>
      <c r="C60" s="215" t="s">
        <v>113</v>
      </c>
      <c r="D60" s="229">
        <v>4734430</v>
      </c>
      <c r="E60" s="226"/>
      <c r="F60" s="230"/>
      <c r="G60" s="258"/>
      <c r="H60" s="258">
        <f t="shared" si="5"/>
        <v>0</v>
      </c>
      <c r="I60" s="260"/>
      <c r="J60" s="227"/>
      <c r="K60" s="227"/>
    </row>
    <row r="61" spans="1:11" s="196" customFormat="1" ht="24" customHeight="1" x14ac:dyDescent="0.15">
      <c r="A61" s="60"/>
      <c r="B61" s="85" t="s">
        <v>148</v>
      </c>
      <c r="C61" s="6"/>
      <c r="D61" s="73"/>
      <c r="E61" s="63"/>
      <c r="F61" s="61"/>
      <c r="G61" s="63"/>
      <c r="H61" s="63"/>
      <c r="I61" s="223"/>
      <c r="J61" s="197"/>
      <c r="K61" s="197"/>
    </row>
    <row r="62" spans="1:11" s="196" customFormat="1" ht="24" customHeight="1" x14ac:dyDescent="0.15">
      <c r="A62" s="60"/>
      <c r="B62" s="6"/>
      <c r="C62" s="6"/>
      <c r="D62" s="73"/>
      <c r="E62" s="63"/>
      <c r="F62" s="61"/>
      <c r="G62" s="63"/>
      <c r="H62" s="63"/>
      <c r="I62" s="223"/>
      <c r="J62" s="197"/>
      <c r="K62" s="197"/>
    </row>
    <row r="63" spans="1:11" s="196" customFormat="1" ht="24" customHeight="1" x14ac:dyDescent="0.15">
      <c r="A63" s="60"/>
      <c r="B63" s="6"/>
      <c r="C63" s="6"/>
      <c r="D63" s="73"/>
      <c r="E63" s="63"/>
      <c r="F63" s="61"/>
      <c r="G63" s="63"/>
      <c r="H63" s="63"/>
      <c r="I63" s="223"/>
      <c r="J63" s="197"/>
      <c r="K63" s="197"/>
    </row>
    <row r="64" spans="1:11" s="196" customFormat="1" ht="24" customHeight="1" x14ac:dyDescent="0.15">
      <c r="A64" s="60"/>
      <c r="B64" s="6"/>
      <c r="C64" s="6"/>
      <c r="D64" s="73"/>
      <c r="E64" s="63"/>
      <c r="F64" s="61"/>
      <c r="G64" s="63"/>
      <c r="H64" s="63"/>
      <c r="I64" s="223"/>
      <c r="J64" s="197"/>
      <c r="K64" s="197"/>
    </row>
    <row r="65" spans="1:11" s="196" customFormat="1" ht="24" customHeight="1" x14ac:dyDescent="0.15">
      <c r="A65" s="60"/>
      <c r="B65" s="6"/>
      <c r="C65" s="6"/>
      <c r="D65" s="73"/>
      <c r="E65" s="63"/>
      <c r="F65" s="61"/>
      <c r="G65" s="63"/>
      <c r="H65" s="63"/>
      <c r="I65" s="223"/>
      <c r="J65" s="197"/>
      <c r="K65" s="197"/>
    </row>
    <row r="66" spans="1:11" s="196" customFormat="1" ht="24" customHeight="1" x14ac:dyDescent="0.15">
      <c r="A66" s="60"/>
      <c r="B66" s="6"/>
      <c r="C66" s="6"/>
      <c r="D66" s="73"/>
      <c r="E66" s="63"/>
      <c r="F66" s="61"/>
      <c r="G66" s="63"/>
      <c r="H66" s="63"/>
      <c r="I66" s="223"/>
      <c r="J66" s="197"/>
      <c r="K66" s="197"/>
    </row>
    <row r="67" spans="1:11" s="196" customFormat="1" ht="24" customHeight="1" x14ac:dyDescent="0.15">
      <c r="A67" s="60"/>
      <c r="B67" s="6"/>
      <c r="C67" s="6"/>
      <c r="D67" s="73"/>
      <c r="E67" s="63"/>
      <c r="F67" s="61"/>
      <c r="G67" s="63"/>
      <c r="H67" s="63"/>
      <c r="I67" s="223"/>
      <c r="J67" s="197"/>
      <c r="K67" s="197"/>
    </row>
    <row r="68" spans="1:11" s="196" customFormat="1" ht="24" customHeight="1" x14ac:dyDescent="0.15">
      <c r="A68" s="60"/>
      <c r="B68" s="6"/>
      <c r="C68" s="66"/>
      <c r="D68" s="73"/>
      <c r="E68" s="63"/>
      <c r="F68" s="61"/>
      <c r="G68" s="63"/>
      <c r="H68" s="63">
        <f t="shared" si="5"/>
        <v>0</v>
      </c>
      <c r="I68" s="223"/>
      <c r="J68" s="197"/>
      <c r="K68" s="197">
        <f t="shared" si="1"/>
        <v>0</v>
      </c>
    </row>
    <row r="69" spans="1:11" s="196" customFormat="1" ht="24" customHeight="1" x14ac:dyDescent="0.15">
      <c r="A69" s="60"/>
      <c r="B69" s="6"/>
      <c r="C69" s="66"/>
      <c r="D69" s="73"/>
      <c r="E69" s="63"/>
      <c r="F69" s="61"/>
      <c r="G69" s="63"/>
      <c r="H69" s="63">
        <f t="shared" si="5"/>
        <v>0</v>
      </c>
      <c r="I69" s="223"/>
      <c r="J69" s="197"/>
      <c r="K69" s="197">
        <f t="shared" si="1"/>
        <v>0</v>
      </c>
    </row>
    <row r="70" spans="1:11" s="196" customFormat="1" ht="24" customHeight="1" x14ac:dyDescent="0.15">
      <c r="A70" s="62"/>
      <c r="B70" s="6"/>
      <c r="C70" s="66"/>
      <c r="D70" s="73"/>
      <c r="E70" s="63"/>
      <c r="F70" s="61"/>
      <c r="G70" s="63"/>
      <c r="H70" s="63">
        <f t="shared" si="5"/>
        <v>0</v>
      </c>
      <c r="I70" s="223"/>
      <c r="J70" s="197"/>
      <c r="K70" s="197">
        <f t="shared" si="1"/>
        <v>0</v>
      </c>
    </row>
    <row r="71" spans="1:11" s="196" customFormat="1" ht="24" customHeight="1" x14ac:dyDescent="0.15">
      <c r="A71" s="118"/>
      <c r="B71" s="182"/>
      <c r="C71" s="120"/>
      <c r="D71" s="121"/>
      <c r="E71" s="122"/>
      <c r="F71" s="130"/>
      <c r="G71" s="122"/>
      <c r="H71" s="63">
        <f t="shared" si="5"/>
        <v>0</v>
      </c>
      <c r="I71" s="223"/>
      <c r="J71" s="197"/>
      <c r="K71" s="197">
        <f t="shared" si="1"/>
        <v>0</v>
      </c>
    </row>
  </sheetData>
  <autoFilter ref="A3:M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68:H77 H4:H43 H45:H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73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07" customWidth="1"/>
    <col min="2" max="2" width="17.21875" style="107" customWidth="1"/>
    <col min="3" max="3" width="19.109375" style="107" customWidth="1"/>
    <col min="4" max="4" width="18" style="107" customWidth="1"/>
    <col min="5" max="5" width="23.77734375" style="107" customWidth="1"/>
    <col min="6" max="6" width="2.5546875" style="150" customWidth="1"/>
    <col min="7" max="7" width="5.33203125" style="161" hidden="1" customWidth="1"/>
    <col min="8" max="8" width="5.33203125" style="162" hidden="1" customWidth="1"/>
    <col min="9" max="9" width="7.5546875" style="163" hidden="1" customWidth="1"/>
    <col min="10" max="10" width="26.77734375" style="164" hidden="1" customWidth="1"/>
    <col min="11" max="11" width="10.33203125" style="165" hidden="1" customWidth="1"/>
    <col min="12" max="12" width="6.5546875" style="165" hidden="1" customWidth="1"/>
    <col min="13" max="14" width="5" style="165" hidden="1" customWidth="1"/>
    <col min="15" max="15" width="8.5546875" style="162" hidden="1" customWidth="1"/>
    <col min="16" max="16" width="7.77734375" style="166" hidden="1" customWidth="1"/>
    <col min="17" max="17" width="6.77734375" style="167" hidden="1" customWidth="1"/>
    <col min="18" max="18" width="6.88671875" style="165" hidden="1" customWidth="1"/>
    <col min="19" max="19" width="11.109375" style="161" hidden="1" customWidth="1"/>
    <col min="20" max="20" width="8.88671875" style="150" hidden="1" customWidth="1"/>
    <col min="21" max="34" width="0" style="150" hidden="1" customWidth="1"/>
    <col min="35" max="16384" width="8.88671875" style="150"/>
  </cols>
  <sheetData>
    <row r="1" spans="1:35" s="151" customFormat="1" ht="36" customHeight="1" x14ac:dyDescent="0.15">
      <c r="A1" s="91" t="s">
        <v>19</v>
      </c>
      <c r="B1" s="91"/>
      <c r="C1" s="91"/>
      <c r="D1" s="91"/>
      <c r="E1" s="91"/>
      <c r="G1" s="357"/>
      <c r="H1" s="358" t="s">
        <v>438</v>
      </c>
      <c r="I1" s="358" t="s">
        <v>439</v>
      </c>
      <c r="J1" s="359">
        <v>1</v>
      </c>
      <c r="K1" s="359">
        <v>4</v>
      </c>
      <c r="L1" s="359">
        <v>5</v>
      </c>
      <c r="M1" s="357"/>
      <c r="N1" s="359">
        <v>6</v>
      </c>
      <c r="O1" s="357"/>
      <c r="P1" s="360"/>
      <c r="Q1" s="359">
        <v>7</v>
      </c>
      <c r="R1" s="361">
        <v>13</v>
      </c>
      <c r="S1" s="361">
        <v>12</v>
      </c>
      <c r="W1" s="316">
        <v>2</v>
      </c>
      <c r="X1" s="317">
        <v>9</v>
      </c>
      <c r="Y1" s="316">
        <v>3</v>
      </c>
      <c r="AB1" s="318" t="s">
        <v>436</v>
      </c>
      <c r="AC1" s="317">
        <v>11</v>
      </c>
      <c r="AD1" s="318" t="s">
        <v>437</v>
      </c>
    </row>
    <row r="2" spans="1:35" s="96" customFormat="1" ht="24" customHeight="1" thickBot="1" x14ac:dyDescent="0.2">
      <c r="A2" s="92" t="s">
        <v>99</v>
      </c>
      <c r="B2" s="93"/>
      <c r="C2" s="94"/>
      <c r="D2" s="94"/>
      <c r="E2" s="95" t="s">
        <v>89</v>
      </c>
      <c r="G2" s="362" t="s">
        <v>328</v>
      </c>
      <c r="H2" s="363" t="s">
        <v>329</v>
      </c>
      <c r="I2" s="364" t="s">
        <v>330</v>
      </c>
      <c r="J2" s="365" t="s">
        <v>331</v>
      </c>
      <c r="K2" s="366" t="s">
        <v>332</v>
      </c>
      <c r="L2" s="367" t="s">
        <v>333</v>
      </c>
      <c r="M2" s="368" t="s">
        <v>334</v>
      </c>
      <c r="N2" s="369" t="s">
        <v>335</v>
      </c>
      <c r="O2" s="370" t="s">
        <v>336</v>
      </c>
      <c r="P2" s="368" t="s">
        <v>337</v>
      </c>
      <c r="Q2" s="371" t="s">
        <v>136</v>
      </c>
      <c r="R2" s="372" t="s">
        <v>139</v>
      </c>
      <c r="S2" s="373" t="s">
        <v>135</v>
      </c>
      <c r="T2" s="370" t="s">
        <v>182</v>
      </c>
      <c r="U2" s="374" t="s">
        <v>338</v>
      </c>
      <c r="V2" s="375" t="s">
        <v>339</v>
      </c>
      <c r="W2" s="376" t="s">
        <v>137</v>
      </c>
      <c r="X2" s="377" t="s">
        <v>340</v>
      </c>
      <c r="Y2" s="378" t="s">
        <v>138</v>
      </c>
      <c r="Z2" s="379" t="s">
        <v>341</v>
      </c>
      <c r="AA2" s="380" t="s">
        <v>342</v>
      </c>
      <c r="AB2" s="319" t="s">
        <v>343</v>
      </c>
      <c r="AC2" s="321" t="s">
        <v>344</v>
      </c>
      <c r="AD2" s="320" t="s">
        <v>345</v>
      </c>
      <c r="AE2" s="261" t="s">
        <v>346</v>
      </c>
      <c r="AF2" s="262" t="s">
        <v>347</v>
      </c>
      <c r="AG2" s="263" t="s">
        <v>348</v>
      </c>
      <c r="AH2" s="264" t="s">
        <v>349</v>
      </c>
    </row>
    <row r="3" spans="1:35" s="98" customFormat="1" ht="24" customHeight="1" thickTop="1" x14ac:dyDescent="0.15">
      <c r="A3" s="436" t="s">
        <v>48</v>
      </c>
      <c r="B3" s="97" t="s">
        <v>49</v>
      </c>
      <c r="C3" s="439" t="s">
        <v>301</v>
      </c>
      <c r="D3" s="440"/>
      <c r="E3" s="441"/>
      <c r="G3" s="265">
        <v>48</v>
      </c>
      <c r="H3" s="266" t="s">
        <v>350</v>
      </c>
      <c r="I3" s="267" t="s">
        <v>351</v>
      </c>
      <c r="J3" s="268" t="s">
        <v>352</v>
      </c>
      <c r="K3" s="269">
        <v>44316</v>
      </c>
      <c r="L3" s="270" t="s">
        <v>353</v>
      </c>
      <c r="M3" s="271" t="s">
        <v>354</v>
      </c>
      <c r="N3" s="271" t="s">
        <v>134</v>
      </c>
      <c r="O3" s="271" t="s">
        <v>355</v>
      </c>
      <c r="P3" s="271" t="s">
        <v>356</v>
      </c>
      <c r="Q3" s="272" t="s">
        <v>440</v>
      </c>
      <c r="R3" s="273" t="s">
        <v>358</v>
      </c>
      <c r="S3" s="274" t="s">
        <v>359</v>
      </c>
      <c r="T3" s="274" t="s">
        <v>360</v>
      </c>
      <c r="U3" s="275" t="s">
        <v>361</v>
      </c>
      <c r="V3" s="276"/>
      <c r="W3" s="277">
        <v>50000000</v>
      </c>
      <c r="X3" s="277">
        <v>46500000</v>
      </c>
      <c r="Y3" s="278">
        <f t="shared" ref="Y3:Y10" si="0">X3/W3</f>
        <v>0.93</v>
      </c>
      <c r="Z3" s="279"/>
      <c r="AA3" s="280"/>
      <c r="AB3" s="322" t="s">
        <v>446</v>
      </c>
      <c r="AC3" s="281" t="s">
        <v>461</v>
      </c>
      <c r="AD3" s="324" t="s">
        <v>444</v>
      </c>
      <c r="AE3" s="281" t="s">
        <v>362</v>
      </c>
      <c r="AF3" s="281" t="s">
        <v>363</v>
      </c>
      <c r="AG3" s="282"/>
      <c r="AH3" s="265" t="s">
        <v>364</v>
      </c>
    </row>
    <row r="4" spans="1:35" s="98" customFormat="1" ht="24" customHeight="1" x14ac:dyDescent="0.15">
      <c r="A4" s="437"/>
      <c r="B4" s="99" t="s">
        <v>50</v>
      </c>
      <c r="C4" s="100">
        <v>50000000</v>
      </c>
      <c r="D4" s="101" t="s">
        <v>84</v>
      </c>
      <c r="E4" s="102" t="s">
        <v>208</v>
      </c>
      <c r="G4" s="265"/>
      <c r="H4" s="266"/>
      <c r="I4" s="267"/>
      <c r="J4" s="268"/>
      <c r="K4" s="269"/>
      <c r="L4" s="270"/>
      <c r="M4" s="271"/>
      <c r="N4" s="271"/>
      <c r="O4" s="271"/>
      <c r="P4" s="271"/>
      <c r="Q4" s="272"/>
      <c r="R4" s="273"/>
      <c r="S4" s="274"/>
      <c r="T4" s="274"/>
      <c r="U4" s="275"/>
      <c r="V4" s="276"/>
      <c r="W4" s="277"/>
      <c r="X4" s="277"/>
      <c r="Y4" s="278"/>
      <c r="Z4" s="279"/>
      <c r="AA4" s="280"/>
      <c r="AB4" s="322"/>
      <c r="AC4" s="328"/>
      <c r="AD4" s="324"/>
      <c r="AE4" s="328"/>
      <c r="AF4" s="328"/>
      <c r="AG4" s="329"/>
      <c r="AH4" s="265"/>
      <c r="AI4" s="330"/>
    </row>
    <row r="5" spans="1:35" s="98" customFormat="1" ht="24" customHeight="1" x14ac:dyDescent="0.15">
      <c r="A5" s="437"/>
      <c r="B5" s="99" t="s">
        <v>51</v>
      </c>
      <c r="C5" s="103">
        <v>0.93</v>
      </c>
      <c r="D5" s="101" t="s">
        <v>30</v>
      </c>
      <c r="E5" s="102">
        <v>46500000</v>
      </c>
      <c r="G5" s="265"/>
      <c r="H5" s="266"/>
      <c r="I5" s="267"/>
      <c r="J5" s="268"/>
      <c r="K5" s="269"/>
      <c r="L5" s="270"/>
      <c r="M5" s="271"/>
      <c r="N5" s="271"/>
      <c r="O5" s="271"/>
      <c r="P5" s="271"/>
      <c r="Q5" s="272"/>
      <c r="R5" s="273"/>
      <c r="S5" s="274"/>
      <c r="T5" s="274"/>
      <c r="U5" s="275"/>
      <c r="V5" s="276"/>
      <c r="W5" s="277"/>
      <c r="X5" s="277"/>
      <c r="Y5" s="278"/>
      <c r="Z5" s="279"/>
      <c r="AA5" s="280"/>
      <c r="AB5" s="322"/>
      <c r="AC5" s="328"/>
      <c r="AD5" s="324"/>
      <c r="AE5" s="328"/>
      <c r="AF5" s="328"/>
      <c r="AG5" s="329"/>
      <c r="AH5" s="265"/>
      <c r="AI5" s="330"/>
    </row>
    <row r="6" spans="1:35" s="98" customFormat="1" ht="24" customHeight="1" x14ac:dyDescent="0.15">
      <c r="A6" s="437"/>
      <c r="B6" s="99" t="s">
        <v>29</v>
      </c>
      <c r="C6" s="115">
        <v>44316</v>
      </c>
      <c r="D6" s="101" t="s">
        <v>83</v>
      </c>
      <c r="E6" s="154" t="s">
        <v>487</v>
      </c>
      <c r="G6" s="265"/>
      <c r="H6" s="266"/>
      <c r="I6" s="267"/>
      <c r="J6" s="268"/>
      <c r="K6" s="269"/>
      <c r="L6" s="270"/>
      <c r="M6" s="271"/>
      <c r="N6" s="271"/>
      <c r="O6" s="271"/>
      <c r="P6" s="271"/>
      <c r="Q6" s="272"/>
      <c r="R6" s="273"/>
      <c r="S6" s="274"/>
      <c r="T6" s="274"/>
      <c r="U6" s="275"/>
      <c r="V6" s="276"/>
      <c r="W6" s="277"/>
      <c r="X6" s="277"/>
      <c r="Y6" s="278"/>
      <c r="Z6" s="279"/>
      <c r="AA6" s="280"/>
      <c r="AB6" s="322"/>
      <c r="AC6" s="328"/>
      <c r="AD6" s="324"/>
      <c r="AE6" s="328"/>
      <c r="AF6" s="328"/>
      <c r="AG6" s="329"/>
      <c r="AH6" s="265"/>
      <c r="AI6" s="330"/>
    </row>
    <row r="7" spans="1:35" s="98" customFormat="1" ht="24" customHeight="1" x14ac:dyDescent="0.15">
      <c r="A7" s="437"/>
      <c r="B7" s="99" t="s">
        <v>52</v>
      </c>
      <c r="C7" s="152" t="s">
        <v>104</v>
      </c>
      <c r="D7" s="101" t="s">
        <v>53</v>
      </c>
      <c r="E7" s="104" t="s">
        <v>181</v>
      </c>
      <c r="G7" s="283"/>
      <c r="H7" s="284"/>
      <c r="I7" s="285"/>
      <c r="J7" s="286"/>
      <c r="K7" s="287"/>
      <c r="L7" s="270"/>
      <c r="M7" s="271"/>
      <c r="N7" s="271"/>
      <c r="O7" s="271"/>
      <c r="P7" s="271"/>
      <c r="Q7" s="272"/>
      <c r="R7" s="273"/>
      <c r="S7" s="271"/>
      <c r="T7" s="271"/>
      <c r="U7" s="288"/>
      <c r="V7" s="289"/>
      <c r="W7" s="290"/>
      <c r="X7" s="290"/>
      <c r="Y7" s="291"/>
      <c r="Z7" s="292"/>
      <c r="AA7" s="293"/>
      <c r="AB7" s="323"/>
      <c r="AC7" s="314"/>
      <c r="AD7" s="325"/>
      <c r="AE7" s="314"/>
      <c r="AF7" s="314"/>
      <c r="AG7" s="295"/>
      <c r="AH7" s="283"/>
      <c r="AI7" s="330"/>
    </row>
    <row r="8" spans="1:35" s="98" customFormat="1" ht="24" customHeight="1" x14ac:dyDescent="0.15">
      <c r="A8" s="437"/>
      <c r="B8" s="99" t="s">
        <v>54</v>
      </c>
      <c r="C8" s="153" t="s">
        <v>134</v>
      </c>
      <c r="D8" s="101" t="s">
        <v>32</v>
      </c>
      <c r="E8" s="155" t="s">
        <v>310</v>
      </c>
      <c r="G8" s="283"/>
      <c r="H8" s="284"/>
      <c r="I8" s="285"/>
      <c r="J8" s="286"/>
      <c r="K8" s="287"/>
      <c r="L8" s="270"/>
      <c r="M8" s="271"/>
      <c r="N8" s="271"/>
      <c r="O8" s="271"/>
      <c r="P8" s="271"/>
      <c r="Q8" s="272"/>
      <c r="R8" s="273"/>
      <c r="S8" s="271"/>
      <c r="T8" s="271"/>
      <c r="U8" s="288"/>
      <c r="V8" s="289"/>
      <c r="W8" s="290"/>
      <c r="X8" s="290"/>
      <c r="Y8" s="291"/>
      <c r="Z8" s="292"/>
      <c r="AA8" s="293"/>
      <c r="AB8" s="323"/>
      <c r="AC8" s="314"/>
      <c r="AD8" s="325"/>
      <c r="AE8" s="314"/>
      <c r="AF8" s="314"/>
      <c r="AG8" s="295"/>
      <c r="AH8" s="283"/>
      <c r="AI8" s="330"/>
    </row>
    <row r="9" spans="1:35" s="98" customFormat="1" ht="24" customHeight="1" thickBot="1" x14ac:dyDescent="0.2">
      <c r="A9" s="438"/>
      <c r="B9" s="105" t="s">
        <v>55</v>
      </c>
      <c r="C9" s="114" t="s">
        <v>488</v>
      </c>
      <c r="D9" s="106" t="s">
        <v>56</v>
      </c>
      <c r="E9" s="156" t="s">
        <v>489</v>
      </c>
      <c r="G9" s="331"/>
      <c r="H9" s="332"/>
      <c r="I9" s="333"/>
      <c r="J9" s="334"/>
      <c r="K9" s="335"/>
      <c r="L9" s="336"/>
      <c r="M9" s="337"/>
      <c r="N9" s="337"/>
      <c r="O9" s="337"/>
      <c r="P9" s="337"/>
      <c r="Q9" s="338"/>
      <c r="R9" s="339"/>
      <c r="S9" s="337"/>
      <c r="T9" s="337"/>
      <c r="U9" s="340"/>
      <c r="V9" s="341"/>
      <c r="W9" s="342"/>
      <c r="X9" s="342"/>
      <c r="Y9" s="343"/>
      <c r="Z9" s="344"/>
      <c r="AA9" s="345"/>
      <c r="AB9" s="346"/>
      <c r="AC9" s="347"/>
      <c r="AD9" s="348"/>
      <c r="AE9" s="347"/>
      <c r="AF9" s="347"/>
      <c r="AG9" s="349"/>
      <c r="AH9" s="331"/>
      <c r="AI9" s="330"/>
    </row>
    <row r="10" spans="1:35" s="98" customFormat="1" ht="24" customHeight="1" thickTop="1" x14ac:dyDescent="0.15">
      <c r="A10" s="436" t="s">
        <v>48</v>
      </c>
      <c r="B10" s="97" t="s">
        <v>49</v>
      </c>
      <c r="C10" s="439" t="s">
        <v>302</v>
      </c>
      <c r="D10" s="440"/>
      <c r="E10" s="441"/>
      <c r="G10" s="296">
        <v>49</v>
      </c>
      <c r="H10" s="297" t="s">
        <v>365</v>
      </c>
      <c r="I10" s="298" t="s">
        <v>366</v>
      </c>
      <c r="J10" s="299" t="s">
        <v>367</v>
      </c>
      <c r="K10" s="300">
        <v>44323</v>
      </c>
      <c r="L10" s="301" t="s">
        <v>368</v>
      </c>
      <c r="M10" s="302" t="s">
        <v>369</v>
      </c>
      <c r="N10" s="302" t="s">
        <v>370</v>
      </c>
      <c r="O10" s="302" t="s">
        <v>371</v>
      </c>
      <c r="P10" s="302" t="s">
        <v>372</v>
      </c>
      <c r="Q10" s="303" t="s">
        <v>440</v>
      </c>
      <c r="R10" s="304" t="s">
        <v>373</v>
      </c>
      <c r="S10" s="302" t="s">
        <v>374</v>
      </c>
      <c r="T10" s="302" t="s">
        <v>375</v>
      </c>
      <c r="U10" s="305" t="s">
        <v>376</v>
      </c>
      <c r="V10" s="306"/>
      <c r="W10" s="307">
        <v>1362400</v>
      </c>
      <c r="X10" s="307">
        <v>1200000</v>
      </c>
      <c r="Y10" s="308">
        <f t="shared" si="0"/>
        <v>0.88079859072225486</v>
      </c>
      <c r="Z10" s="309"/>
      <c r="AA10" s="310"/>
      <c r="AB10" s="326" t="s">
        <v>447</v>
      </c>
      <c r="AC10" s="312">
        <v>44328</v>
      </c>
      <c r="AD10" s="327" t="s">
        <v>445</v>
      </c>
      <c r="AE10" s="312">
        <v>44328</v>
      </c>
      <c r="AF10" s="312">
        <v>44330</v>
      </c>
      <c r="AG10" s="313">
        <v>1200000</v>
      </c>
      <c r="AH10" s="296" t="s">
        <v>377</v>
      </c>
    </row>
    <row r="11" spans="1:35" s="98" customFormat="1" ht="24" customHeight="1" x14ac:dyDescent="0.15">
      <c r="A11" s="437"/>
      <c r="B11" s="99" t="s">
        <v>50</v>
      </c>
      <c r="C11" s="100">
        <v>1362400</v>
      </c>
      <c r="D11" s="101" t="s">
        <v>84</v>
      </c>
      <c r="E11" s="102" t="s">
        <v>490</v>
      </c>
      <c r="G11" s="283"/>
      <c r="H11" s="284"/>
      <c r="I11" s="285"/>
      <c r="J11" s="286"/>
      <c r="K11" s="287"/>
      <c r="L11" s="270"/>
      <c r="M11" s="271"/>
      <c r="N11" s="271"/>
      <c r="O11" s="271"/>
      <c r="P11" s="271"/>
      <c r="Q11" s="272"/>
      <c r="R11" s="273"/>
      <c r="S11" s="271"/>
      <c r="T11" s="271"/>
      <c r="U11" s="288"/>
      <c r="V11" s="289"/>
      <c r="W11" s="290"/>
      <c r="X11" s="290"/>
      <c r="Y11" s="291"/>
      <c r="Z11" s="292"/>
      <c r="AA11" s="293"/>
      <c r="AB11" s="323"/>
      <c r="AC11" s="294"/>
      <c r="AD11" s="325"/>
      <c r="AE11" s="294"/>
      <c r="AF11" s="294"/>
      <c r="AG11" s="295"/>
      <c r="AH11" s="283"/>
    </row>
    <row r="12" spans="1:35" s="98" customFormat="1" ht="24" customHeight="1" x14ac:dyDescent="0.15">
      <c r="A12" s="437"/>
      <c r="B12" s="99" t="s">
        <v>51</v>
      </c>
      <c r="C12" s="103">
        <v>0.88079859072225486</v>
      </c>
      <c r="D12" s="101" t="s">
        <v>30</v>
      </c>
      <c r="E12" s="102">
        <v>1200000</v>
      </c>
      <c r="G12" s="283"/>
      <c r="H12" s="284"/>
      <c r="I12" s="285"/>
      <c r="J12" s="286"/>
      <c r="K12" s="287"/>
      <c r="L12" s="270"/>
      <c r="M12" s="271"/>
      <c r="N12" s="271"/>
      <c r="O12" s="271"/>
      <c r="P12" s="271"/>
      <c r="Q12" s="272"/>
      <c r="R12" s="273"/>
      <c r="S12" s="271"/>
      <c r="T12" s="271"/>
      <c r="U12" s="288"/>
      <c r="V12" s="289"/>
      <c r="W12" s="290"/>
      <c r="X12" s="290"/>
      <c r="Y12" s="291"/>
      <c r="Z12" s="292"/>
      <c r="AA12" s="293"/>
      <c r="AB12" s="323"/>
      <c r="AC12" s="294"/>
      <c r="AD12" s="325"/>
      <c r="AE12" s="294"/>
      <c r="AF12" s="294"/>
      <c r="AG12" s="295"/>
      <c r="AH12" s="283"/>
    </row>
    <row r="13" spans="1:35" s="98" customFormat="1" ht="24" customHeight="1" x14ac:dyDescent="0.15">
      <c r="A13" s="437"/>
      <c r="B13" s="99" t="s">
        <v>29</v>
      </c>
      <c r="C13" s="115">
        <v>44323</v>
      </c>
      <c r="D13" s="101" t="s">
        <v>83</v>
      </c>
      <c r="E13" s="154" t="s">
        <v>491</v>
      </c>
      <c r="G13" s="283"/>
      <c r="H13" s="284"/>
      <c r="I13" s="285"/>
      <c r="J13" s="286"/>
      <c r="K13" s="287"/>
      <c r="L13" s="270"/>
      <c r="M13" s="271"/>
      <c r="N13" s="271"/>
      <c r="O13" s="271"/>
      <c r="P13" s="271"/>
      <c r="Q13" s="272"/>
      <c r="R13" s="273"/>
      <c r="S13" s="271"/>
      <c r="T13" s="271"/>
      <c r="U13" s="288"/>
      <c r="V13" s="289"/>
      <c r="W13" s="290"/>
      <c r="X13" s="290"/>
      <c r="Y13" s="291"/>
      <c r="Z13" s="292"/>
      <c r="AA13" s="293"/>
      <c r="AB13" s="323"/>
      <c r="AC13" s="294"/>
      <c r="AD13" s="325"/>
      <c r="AE13" s="294"/>
      <c r="AF13" s="294"/>
      <c r="AG13" s="295"/>
      <c r="AH13" s="283"/>
    </row>
    <row r="14" spans="1:35" s="98" customFormat="1" ht="24" customHeight="1" x14ac:dyDescent="0.15">
      <c r="A14" s="437"/>
      <c r="B14" s="99" t="s">
        <v>52</v>
      </c>
      <c r="C14" s="152" t="s">
        <v>104</v>
      </c>
      <c r="D14" s="101" t="s">
        <v>53</v>
      </c>
      <c r="E14" s="104">
        <v>44328</v>
      </c>
      <c r="G14" s="283"/>
      <c r="H14" s="284"/>
      <c r="I14" s="285"/>
      <c r="J14" s="286"/>
      <c r="K14" s="287"/>
      <c r="L14" s="270"/>
      <c r="M14" s="271"/>
      <c r="N14" s="271"/>
      <c r="O14" s="271"/>
      <c r="P14" s="271"/>
      <c r="Q14" s="272"/>
      <c r="R14" s="273"/>
      <c r="S14" s="271"/>
      <c r="T14" s="271"/>
      <c r="U14" s="288"/>
      <c r="V14" s="289"/>
      <c r="W14" s="290"/>
      <c r="X14" s="290"/>
      <c r="Y14" s="291"/>
      <c r="Z14" s="292"/>
      <c r="AA14" s="293"/>
      <c r="AB14" s="323"/>
      <c r="AC14" s="294"/>
      <c r="AD14" s="325"/>
      <c r="AE14" s="294"/>
      <c r="AF14" s="294"/>
      <c r="AG14" s="295"/>
      <c r="AH14" s="283"/>
    </row>
    <row r="15" spans="1:35" s="98" customFormat="1" ht="24" customHeight="1" x14ac:dyDescent="0.15">
      <c r="A15" s="437"/>
      <c r="B15" s="99" t="s">
        <v>54</v>
      </c>
      <c r="C15" s="153" t="s">
        <v>133</v>
      </c>
      <c r="D15" s="101" t="s">
        <v>32</v>
      </c>
      <c r="E15" s="155" t="s">
        <v>200</v>
      </c>
      <c r="G15" s="283"/>
      <c r="H15" s="284"/>
      <c r="I15" s="285"/>
      <c r="J15" s="286"/>
      <c r="K15" s="287"/>
      <c r="L15" s="270"/>
      <c r="M15" s="271"/>
      <c r="N15" s="271"/>
      <c r="O15" s="271"/>
      <c r="P15" s="271"/>
      <c r="Q15" s="272"/>
      <c r="R15" s="273"/>
      <c r="S15" s="271"/>
      <c r="T15" s="271"/>
      <c r="U15" s="288"/>
      <c r="V15" s="401"/>
      <c r="W15" s="350"/>
      <c r="X15" s="350"/>
      <c r="Y15" s="402"/>
      <c r="Z15" s="292"/>
      <c r="AA15" s="293"/>
      <c r="AB15" s="323"/>
      <c r="AC15" s="294"/>
      <c r="AD15" s="325"/>
      <c r="AE15" s="294"/>
      <c r="AF15" s="294"/>
      <c r="AG15" s="295"/>
      <c r="AH15" s="283"/>
    </row>
    <row r="16" spans="1:35" s="98" customFormat="1" ht="24" customHeight="1" thickBot="1" x14ac:dyDescent="0.2">
      <c r="A16" s="438"/>
      <c r="B16" s="105" t="s">
        <v>55</v>
      </c>
      <c r="C16" s="114" t="s">
        <v>488</v>
      </c>
      <c r="D16" s="106" t="s">
        <v>56</v>
      </c>
      <c r="E16" s="156" t="s">
        <v>492</v>
      </c>
      <c r="G16" s="331"/>
      <c r="H16" s="332"/>
      <c r="I16" s="333"/>
      <c r="J16" s="334"/>
      <c r="K16" s="335"/>
      <c r="L16" s="336"/>
      <c r="M16" s="337"/>
      <c r="N16" s="337"/>
      <c r="O16" s="337"/>
      <c r="P16" s="337"/>
      <c r="Q16" s="338"/>
      <c r="R16" s="339"/>
      <c r="S16" s="337"/>
      <c r="T16" s="337"/>
      <c r="U16" s="418"/>
      <c r="V16" s="419"/>
      <c r="W16" s="420"/>
      <c r="X16" s="420"/>
      <c r="Y16" s="421"/>
      <c r="Z16" s="422"/>
      <c r="AA16" s="345"/>
      <c r="AB16" s="346"/>
      <c r="AC16" s="423"/>
      <c r="AD16" s="348"/>
      <c r="AE16" s="423"/>
      <c r="AF16" s="423"/>
      <c r="AG16" s="349"/>
      <c r="AH16" s="331"/>
    </row>
    <row r="17" spans="1:36" s="98" customFormat="1" ht="24" customHeight="1" thickTop="1" x14ac:dyDescent="0.15">
      <c r="A17" s="436" t="s">
        <v>48</v>
      </c>
      <c r="B17" s="97" t="s">
        <v>49</v>
      </c>
      <c r="C17" s="439" t="s">
        <v>303</v>
      </c>
      <c r="D17" s="440"/>
      <c r="E17" s="441"/>
      <c r="G17" s="296">
        <v>50</v>
      </c>
      <c r="H17" s="297" t="s">
        <v>466</v>
      </c>
      <c r="I17" s="298" t="s">
        <v>467</v>
      </c>
      <c r="J17" s="299" t="s">
        <v>468</v>
      </c>
      <c r="K17" s="300">
        <v>44326</v>
      </c>
      <c r="L17" s="297" t="s">
        <v>469</v>
      </c>
      <c r="M17" s="298" t="s">
        <v>470</v>
      </c>
      <c r="N17" s="298" t="s">
        <v>471</v>
      </c>
      <c r="O17" s="298" t="s">
        <v>472</v>
      </c>
      <c r="P17" s="298" t="s">
        <v>473</v>
      </c>
      <c r="Q17" s="404" t="s">
        <v>440</v>
      </c>
      <c r="R17" s="405" t="s">
        <v>474</v>
      </c>
      <c r="S17" s="298" t="s">
        <v>475</v>
      </c>
      <c r="T17" s="298" t="s">
        <v>476</v>
      </c>
      <c r="U17" s="313" t="s">
        <v>477</v>
      </c>
      <c r="V17" s="406"/>
      <c r="W17" s="407">
        <v>1560000</v>
      </c>
      <c r="X17" s="407">
        <v>1482000</v>
      </c>
      <c r="Y17" s="408">
        <f>X17/W17</f>
        <v>0.95</v>
      </c>
      <c r="Z17" s="416"/>
      <c r="AA17" s="310"/>
      <c r="AB17" s="326" t="s">
        <v>448</v>
      </c>
      <c r="AC17" s="312">
        <v>44328</v>
      </c>
      <c r="AD17" s="327" t="s">
        <v>478</v>
      </c>
      <c r="AE17" s="312">
        <v>44328</v>
      </c>
      <c r="AF17" s="312">
        <v>44330</v>
      </c>
      <c r="AG17" s="313">
        <v>1482000</v>
      </c>
      <c r="AH17" s="296" t="s">
        <v>479</v>
      </c>
    </row>
    <row r="18" spans="1:36" s="98" customFormat="1" ht="24" customHeight="1" x14ac:dyDescent="0.15">
      <c r="A18" s="437"/>
      <c r="B18" s="99" t="s">
        <v>50</v>
      </c>
      <c r="C18" s="100">
        <v>1560000</v>
      </c>
      <c r="D18" s="101" t="s">
        <v>84</v>
      </c>
      <c r="E18" s="102" t="s">
        <v>493</v>
      </c>
      <c r="G18" s="381"/>
      <c r="H18" s="385"/>
      <c r="I18" s="351"/>
      <c r="J18" s="351"/>
      <c r="K18" s="386"/>
      <c r="L18" s="385"/>
      <c r="M18" s="351"/>
      <c r="N18" s="351"/>
      <c r="O18" s="351"/>
      <c r="P18" s="351"/>
      <c r="Q18" s="386"/>
      <c r="R18" s="385"/>
      <c r="S18" s="351"/>
      <c r="T18" s="351"/>
      <c r="U18" s="386"/>
      <c r="V18" s="385"/>
      <c r="W18" s="351"/>
      <c r="X18" s="351"/>
      <c r="Y18" s="386"/>
      <c r="Z18" s="385"/>
      <c r="AA18" s="386"/>
      <c r="AB18" s="385"/>
      <c r="AC18" s="351"/>
      <c r="AD18" s="351"/>
      <c r="AE18" s="351"/>
      <c r="AF18" s="351"/>
      <c r="AG18" s="386"/>
      <c r="AH18" s="356"/>
    </row>
    <row r="19" spans="1:36" s="98" customFormat="1" ht="24" customHeight="1" x14ac:dyDescent="0.15">
      <c r="A19" s="437"/>
      <c r="B19" s="99" t="s">
        <v>51</v>
      </c>
      <c r="C19" s="103">
        <v>0.95</v>
      </c>
      <c r="D19" s="101" t="s">
        <v>30</v>
      </c>
      <c r="E19" s="102">
        <v>1482000</v>
      </c>
      <c r="G19" s="381"/>
      <c r="H19" s="385"/>
      <c r="I19" s="351"/>
      <c r="J19" s="351"/>
      <c r="K19" s="386"/>
      <c r="L19" s="385"/>
      <c r="M19" s="351"/>
      <c r="N19" s="351"/>
      <c r="O19" s="351"/>
      <c r="P19" s="351"/>
      <c r="Q19" s="386"/>
      <c r="R19" s="385"/>
      <c r="S19" s="351"/>
      <c r="T19" s="351"/>
      <c r="U19" s="386"/>
      <c r="V19" s="385"/>
      <c r="W19" s="351"/>
      <c r="X19" s="351"/>
      <c r="Y19" s="386"/>
      <c r="Z19" s="385"/>
      <c r="AA19" s="386"/>
      <c r="AB19" s="385"/>
      <c r="AC19" s="351"/>
      <c r="AD19" s="351"/>
      <c r="AE19" s="351"/>
      <c r="AF19" s="351"/>
      <c r="AG19" s="386"/>
      <c r="AH19" s="356"/>
    </row>
    <row r="20" spans="1:36" s="98" customFormat="1" ht="24" customHeight="1" x14ac:dyDescent="0.15">
      <c r="A20" s="437"/>
      <c r="B20" s="99" t="s">
        <v>29</v>
      </c>
      <c r="C20" s="115">
        <v>44326</v>
      </c>
      <c r="D20" s="101" t="s">
        <v>83</v>
      </c>
      <c r="E20" s="154" t="s">
        <v>494</v>
      </c>
      <c r="G20" s="381"/>
      <c r="H20" s="385"/>
      <c r="I20" s="351"/>
      <c r="J20" s="351"/>
      <c r="K20" s="386"/>
      <c r="L20" s="385"/>
      <c r="M20" s="351"/>
      <c r="N20" s="351"/>
      <c r="O20" s="351"/>
      <c r="P20" s="351"/>
      <c r="Q20" s="386"/>
      <c r="R20" s="385"/>
      <c r="S20" s="351"/>
      <c r="T20" s="351"/>
      <c r="U20" s="386"/>
      <c r="V20" s="385"/>
      <c r="W20" s="351"/>
      <c r="X20" s="351"/>
      <c r="Y20" s="386"/>
      <c r="Z20" s="385"/>
      <c r="AA20" s="386"/>
      <c r="AB20" s="385"/>
      <c r="AC20" s="351"/>
      <c r="AD20" s="351"/>
      <c r="AE20" s="351"/>
      <c r="AF20" s="351"/>
      <c r="AG20" s="386"/>
      <c r="AH20" s="356"/>
    </row>
    <row r="21" spans="1:36" s="98" customFormat="1" ht="24" customHeight="1" x14ac:dyDescent="0.15">
      <c r="A21" s="437"/>
      <c r="B21" s="99" t="s">
        <v>52</v>
      </c>
      <c r="C21" s="152" t="s">
        <v>104</v>
      </c>
      <c r="D21" s="101" t="s">
        <v>53</v>
      </c>
      <c r="E21" s="104">
        <v>44328</v>
      </c>
      <c r="G21" s="381"/>
      <c r="H21" s="385"/>
      <c r="I21" s="351"/>
      <c r="J21" s="351"/>
      <c r="K21" s="386"/>
      <c r="L21" s="385"/>
      <c r="M21" s="351"/>
      <c r="N21" s="351"/>
      <c r="O21" s="351"/>
      <c r="P21" s="351"/>
      <c r="Q21" s="386"/>
      <c r="R21" s="385"/>
      <c r="S21" s="351"/>
      <c r="T21" s="351"/>
      <c r="U21" s="386"/>
      <c r="V21" s="385"/>
      <c r="W21" s="351"/>
      <c r="X21" s="351"/>
      <c r="Y21" s="386"/>
      <c r="Z21" s="385"/>
      <c r="AA21" s="386"/>
      <c r="AB21" s="385"/>
      <c r="AC21" s="351"/>
      <c r="AD21" s="351"/>
      <c r="AE21" s="351"/>
      <c r="AF21" s="351"/>
      <c r="AG21" s="386"/>
      <c r="AH21" s="356"/>
    </row>
    <row r="22" spans="1:36" s="98" customFormat="1" ht="24" customHeight="1" x14ac:dyDescent="0.15">
      <c r="A22" s="437"/>
      <c r="B22" s="99"/>
      <c r="C22" s="153" t="s">
        <v>133</v>
      </c>
      <c r="D22" s="101" t="s">
        <v>32</v>
      </c>
      <c r="E22" s="155" t="s">
        <v>159</v>
      </c>
      <c r="G22" s="381"/>
      <c r="H22" s="385"/>
      <c r="I22" s="351"/>
      <c r="J22" s="351"/>
      <c r="K22" s="386"/>
      <c r="L22" s="385"/>
      <c r="M22" s="351"/>
      <c r="N22" s="351"/>
      <c r="O22" s="351"/>
      <c r="P22" s="351"/>
      <c r="Q22" s="386"/>
      <c r="R22" s="385"/>
      <c r="S22" s="351"/>
      <c r="T22" s="351"/>
      <c r="U22" s="386"/>
      <c r="V22" s="385"/>
      <c r="W22" s="351"/>
      <c r="X22" s="351"/>
      <c r="Y22" s="386"/>
      <c r="Z22" s="385"/>
      <c r="AA22" s="386"/>
      <c r="AB22" s="385"/>
      <c r="AC22" s="351"/>
      <c r="AD22" s="351"/>
      <c r="AE22" s="351"/>
      <c r="AF22" s="351"/>
      <c r="AG22" s="386"/>
      <c r="AH22" s="356"/>
    </row>
    <row r="23" spans="1:36" s="98" customFormat="1" ht="24" customHeight="1" thickBot="1" x14ac:dyDescent="0.2">
      <c r="A23" s="438"/>
      <c r="B23" s="105" t="s">
        <v>55</v>
      </c>
      <c r="C23" s="114" t="s">
        <v>488</v>
      </c>
      <c r="D23" s="106" t="s">
        <v>56</v>
      </c>
      <c r="E23" s="156" t="s">
        <v>495</v>
      </c>
      <c r="G23" s="417"/>
      <c r="H23" s="403"/>
      <c r="I23" s="399"/>
      <c r="J23" s="399"/>
      <c r="K23" s="400"/>
      <c r="L23" s="403"/>
      <c r="M23" s="399"/>
      <c r="N23" s="399"/>
      <c r="O23" s="399"/>
      <c r="P23" s="399"/>
      <c r="Q23" s="400"/>
      <c r="R23" s="403"/>
      <c r="S23" s="399"/>
      <c r="T23" s="399"/>
      <c r="U23" s="400"/>
      <c r="V23" s="403"/>
      <c r="W23" s="399"/>
      <c r="X23" s="399"/>
      <c r="Y23" s="400"/>
      <c r="Z23" s="403"/>
      <c r="AA23" s="400"/>
      <c r="AB23" s="403"/>
      <c r="AC23" s="399"/>
      <c r="AD23" s="399"/>
      <c r="AE23" s="399"/>
      <c r="AF23" s="399"/>
      <c r="AG23" s="400"/>
      <c r="AH23" s="384"/>
    </row>
    <row r="24" spans="1:36" s="98" customFormat="1" ht="24" customHeight="1" thickTop="1" x14ac:dyDescent="0.15">
      <c r="A24" s="436" t="s">
        <v>48</v>
      </c>
      <c r="B24" s="97" t="s">
        <v>49</v>
      </c>
      <c r="C24" s="439" t="s">
        <v>304</v>
      </c>
      <c r="D24" s="440"/>
      <c r="E24" s="441"/>
      <c r="G24" s="296">
        <v>51</v>
      </c>
      <c r="H24" s="297" t="s">
        <v>378</v>
      </c>
      <c r="I24" s="298" t="s">
        <v>379</v>
      </c>
      <c r="J24" s="299" t="s">
        <v>380</v>
      </c>
      <c r="K24" s="300">
        <v>44326</v>
      </c>
      <c r="L24" s="297" t="s">
        <v>368</v>
      </c>
      <c r="M24" s="298" t="s">
        <v>369</v>
      </c>
      <c r="N24" s="298" t="s">
        <v>381</v>
      </c>
      <c r="O24" s="298" t="s">
        <v>382</v>
      </c>
      <c r="P24" s="298" t="s">
        <v>383</v>
      </c>
      <c r="Q24" s="404" t="s">
        <v>443</v>
      </c>
      <c r="R24" s="405" t="s">
        <v>385</v>
      </c>
      <c r="S24" s="298" t="s">
        <v>386</v>
      </c>
      <c r="T24" s="298" t="s">
        <v>387</v>
      </c>
      <c r="U24" s="313" t="s">
        <v>388</v>
      </c>
      <c r="V24" s="406">
        <v>81250000</v>
      </c>
      <c r="W24" s="407">
        <v>81936000</v>
      </c>
      <c r="X24" s="407">
        <v>80465240</v>
      </c>
      <c r="Y24" s="408">
        <f>X24/W24</f>
        <v>0.98204989259910169</v>
      </c>
      <c r="Z24" s="311"/>
      <c r="AA24" s="409"/>
      <c r="AB24" s="326" t="s">
        <v>449</v>
      </c>
      <c r="AC24" s="410" t="s">
        <v>463</v>
      </c>
      <c r="AD24" s="327" t="s">
        <v>389</v>
      </c>
      <c r="AE24" s="410" t="s">
        <v>390</v>
      </c>
      <c r="AF24" s="312">
        <v>44342</v>
      </c>
      <c r="AG24" s="313">
        <v>80465240</v>
      </c>
      <c r="AH24" s="413" t="s">
        <v>391</v>
      </c>
    </row>
    <row r="25" spans="1:36" s="98" customFormat="1" ht="24" customHeight="1" x14ac:dyDescent="0.15">
      <c r="A25" s="437"/>
      <c r="B25" s="99" t="s">
        <v>50</v>
      </c>
      <c r="C25" s="100">
        <v>81936000</v>
      </c>
      <c r="D25" s="101" t="s">
        <v>84</v>
      </c>
      <c r="E25" s="102" t="s">
        <v>496</v>
      </c>
      <c r="G25" s="381"/>
      <c r="H25" s="385"/>
      <c r="I25" s="351"/>
      <c r="J25" s="351"/>
      <c r="K25" s="386"/>
      <c r="L25" s="385"/>
      <c r="M25" s="351"/>
      <c r="N25" s="351"/>
      <c r="O25" s="351"/>
      <c r="P25" s="351"/>
      <c r="Q25" s="386"/>
      <c r="R25" s="385"/>
      <c r="S25" s="351"/>
      <c r="T25" s="351"/>
      <c r="U25" s="386"/>
      <c r="V25" s="385"/>
      <c r="W25" s="351"/>
      <c r="X25" s="351"/>
      <c r="Y25" s="386"/>
      <c r="Z25" s="385"/>
      <c r="AA25" s="386"/>
      <c r="AB25" s="385"/>
      <c r="AC25" s="351"/>
      <c r="AD25" s="351"/>
      <c r="AE25" s="351"/>
      <c r="AF25" s="351"/>
      <c r="AG25" s="386"/>
      <c r="AH25" s="356"/>
    </row>
    <row r="26" spans="1:36" s="98" customFormat="1" ht="24" customHeight="1" x14ac:dyDescent="0.15">
      <c r="A26" s="437"/>
      <c r="B26" s="99" t="s">
        <v>51</v>
      </c>
      <c r="C26" s="103">
        <v>0.98204989259910169</v>
      </c>
      <c r="D26" s="101" t="s">
        <v>30</v>
      </c>
      <c r="E26" s="102">
        <v>80465240</v>
      </c>
      <c r="G26" s="381"/>
      <c r="H26" s="385"/>
      <c r="I26" s="351"/>
      <c r="J26" s="351"/>
      <c r="K26" s="386"/>
      <c r="L26" s="385"/>
      <c r="M26" s="351"/>
      <c r="N26" s="351"/>
      <c r="O26" s="351"/>
      <c r="P26" s="351"/>
      <c r="Q26" s="386"/>
      <c r="R26" s="385"/>
      <c r="S26" s="351"/>
      <c r="T26" s="351"/>
      <c r="U26" s="386"/>
      <c r="V26" s="385"/>
      <c r="W26" s="351"/>
      <c r="X26" s="351"/>
      <c r="Y26" s="386"/>
      <c r="Z26" s="385"/>
      <c r="AA26" s="386"/>
      <c r="AB26" s="385"/>
      <c r="AC26" s="351"/>
      <c r="AD26" s="351"/>
      <c r="AE26" s="351"/>
      <c r="AF26" s="351"/>
      <c r="AG26" s="386"/>
      <c r="AH26" s="356"/>
    </row>
    <row r="27" spans="1:36" s="98" customFormat="1" ht="24" customHeight="1" x14ac:dyDescent="0.15">
      <c r="A27" s="437"/>
      <c r="B27" s="99" t="s">
        <v>29</v>
      </c>
      <c r="C27" s="115">
        <v>44326</v>
      </c>
      <c r="D27" s="101" t="s">
        <v>83</v>
      </c>
      <c r="E27" s="154" t="s">
        <v>497</v>
      </c>
      <c r="G27" s="381"/>
      <c r="H27" s="385"/>
      <c r="I27" s="351"/>
      <c r="J27" s="351"/>
      <c r="K27" s="386"/>
      <c r="L27" s="385"/>
      <c r="M27" s="351"/>
      <c r="N27" s="351"/>
      <c r="O27" s="351"/>
      <c r="P27" s="351"/>
      <c r="Q27" s="386"/>
      <c r="R27" s="385"/>
      <c r="S27" s="351"/>
      <c r="T27" s="351"/>
      <c r="U27" s="386"/>
      <c r="V27" s="385"/>
      <c r="W27" s="351"/>
      <c r="X27" s="351"/>
      <c r="Y27" s="386"/>
      <c r="Z27" s="385"/>
      <c r="AA27" s="386"/>
      <c r="AB27" s="385"/>
      <c r="AC27" s="351"/>
      <c r="AD27" s="351"/>
      <c r="AE27" s="351"/>
      <c r="AF27" s="351"/>
      <c r="AG27" s="386"/>
      <c r="AH27" s="356"/>
    </row>
    <row r="28" spans="1:36" s="98" customFormat="1" ht="24" customHeight="1" x14ac:dyDescent="0.15">
      <c r="A28" s="437"/>
      <c r="B28" s="99" t="s">
        <v>52</v>
      </c>
      <c r="C28" s="152" t="s">
        <v>104</v>
      </c>
      <c r="D28" s="101" t="s">
        <v>53</v>
      </c>
      <c r="E28" s="104" t="s">
        <v>462</v>
      </c>
      <c r="G28" s="381"/>
      <c r="H28" s="385"/>
      <c r="I28" s="351"/>
      <c r="J28" s="351"/>
      <c r="K28" s="386"/>
      <c r="L28" s="385"/>
      <c r="M28" s="351"/>
      <c r="N28" s="351"/>
      <c r="O28" s="351"/>
      <c r="P28" s="351"/>
      <c r="Q28" s="386"/>
      <c r="R28" s="385"/>
      <c r="S28" s="351"/>
      <c r="T28" s="351"/>
      <c r="U28" s="386"/>
      <c r="V28" s="385"/>
      <c r="W28" s="351"/>
      <c r="X28" s="351"/>
      <c r="Y28" s="386"/>
      <c r="Z28" s="385"/>
      <c r="AA28" s="386"/>
      <c r="AB28" s="385"/>
      <c r="AC28" s="351"/>
      <c r="AD28" s="351"/>
      <c r="AE28" s="351"/>
      <c r="AF28" s="351"/>
      <c r="AG28" s="386"/>
      <c r="AH28" s="356"/>
      <c r="AI28" s="150"/>
      <c r="AJ28" s="150"/>
    </row>
    <row r="29" spans="1:36" s="98" customFormat="1" ht="24" customHeight="1" x14ac:dyDescent="0.15">
      <c r="A29" s="437"/>
      <c r="B29" s="99" t="s">
        <v>54</v>
      </c>
      <c r="C29" s="153" t="s">
        <v>134</v>
      </c>
      <c r="D29" s="101" t="s">
        <v>32</v>
      </c>
      <c r="E29" s="155" t="s">
        <v>311</v>
      </c>
      <c r="G29" s="381"/>
      <c r="H29" s="385"/>
      <c r="I29" s="351"/>
      <c r="J29" s="351"/>
      <c r="K29" s="386"/>
      <c r="L29" s="385"/>
      <c r="M29" s="351"/>
      <c r="N29" s="351"/>
      <c r="O29" s="351"/>
      <c r="P29" s="351"/>
      <c r="Q29" s="386"/>
      <c r="R29" s="385"/>
      <c r="S29" s="351"/>
      <c r="T29" s="351"/>
      <c r="U29" s="386"/>
      <c r="V29" s="385"/>
      <c r="W29" s="351"/>
      <c r="X29" s="351"/>
      <c r="Y29" s="386"/>
      <c r="Z29" s="385"/>
      <c r="AA29" s="386"/>
      <c r="AB29" s="385"/>
      <c r="AC29" s="351"/>
      <c r="AD29" s="351"/>
      <c r="AE29" s="351"/>
      <c r="AF29" s="351"/>
      <c r="AG29" s="386"/>
      <c r="AH29" s="356"/>
      <c r="AI29" s="150"/>
      <c r="AJ29" s="150"/>
    </row>
    <row r="30" spans="1:36" s="98" customFormat="1" ht="24" customHeight="1" thickBot="1" x14ac:dyDescent="0.2">
      <c r="A30" s="438"/>
      <c r="B30" s="105" t="s">
        <v>55</v>
      </c>
      <c r="C30" s="114" t="s">
        <v>498</v>
      </c>
      <c r="D30" s="106" t="s">
        <v>56</v>
      </c>
      <c r="E30" s="156" t="s">
        <v>499</v>
      </c>
      <c r="G30" s="417"/>
      <c r="H30" s="403"/>
      <c r="I30" s="399"/>
      <c r="J30" s="399"/>
      <c r="K30" s="400"/>
      <c r="L30" s="403"/>
      <c r="M30" s="399"/>
      <c r="N30" s="399"/>
      <c r="O30" s="399"/>
      <c r="P30" s="399"/>
      <c r="Q30" s="400"/>
      <c r="R30" s="403"/>
      <c r="S30" s="399"/>
      <c r="T30" s="399"/>
      <c r="U30" s="400"/>
      <c r="V30" s="403"/>
      <c r="W30" s="399"/>
      <c r="X30" s="399"/>
      <c r="Y30" s="400"/>
      <c r="Z30" s="403"/>
      <c r="AA30" s="400"/>
      <c r="AB30" s="403"/>
      <c r="AC30" s="399"/>
      <c r="AD30" s="399"/>
      <c r="AE30" s="399"/>
      <c r="AF30" s="399"/>
      <c r="AG30" s="400"/>
      <c r="AH30" s="384"/>
      <c r="AI30" s="150"/>
      <c r="AJ30" s="150"/>
    </row>
    <row r="31" spans="1:36" ht="24" customHeight="1" thickTop="1" x14ac:dyDescent="0.15">
      <c r="A31" s="436" t="s">
        <v>48</v>
      </c>
      <c r="B31" s="97" t="s">
        <v>49</v>
      </c>
      <c r="C31" s="439" t="s">
        <v>305</v>
      </c>
      <c r="D31" s="440"/>
      <c r="E31" s="441"/>
      <c r="G31" s="296">
        <v>52</v>
      </c>
      <c r="H31" s="297" t="s">
        <v>392</v>
      </c>
      <c r="I31" s="298" t="s">
        <v>393</v>
      </c>
      <c r="J31" s="299" t="s">
        <v>394</v>
      </c>
      <c r="K31" s="300">
        <v>44329</v>
      </c>
      <c r="L31" s="297" t="s">
        <v>368</v>
      </c>
      <c r="M31" s="298" t="s">
        <v>369</v>
      </c>
      <c r="N31" s="298" t="s">
        <v>381</v>
      </c>
      <c r="O31" s="298" t="s">
        <v>371</v>
      </c>
      <c r="P31" s="298" t="s">
        <v>372</v>
      </c>
      <c r="Q31" s="404" t="s">
        <v>441</v>
      </c>
      <c r="R31" s="405" t="s">
        <v>395</v>
      </c>
      <c r="S31" s="298" t="s">
        <v>396</v>
      </c>
      <c r="T31" s="298" t="s">
        <v>397</v>
      </c>
      <c r="U31" s="313" t="s">
        <v>398</v>
      </c>
      <c r="V31" s="406"/>
      <c r="W31" s="407">
        <v>1600000</v>
      </c>
      <c r="X31" s="407">
        <v>1500000</v>
      </c>
      <c r="Y31" s="408">
        <f>X31/W31</f>
        <v>0.9375</v>
      </c>
      <c r="Z31" s="311"/>
      <c r="AA31" s="409"/>
      <c r="AB31" s="326" t="s">
        <v>450</v>
      </c>
      <c r="AC31" s="411" t="s">
        <v>464</v>
      </c>
      <c r="AD31" s="327" t="s">
        <v>455</v>
      </c>
      <c r="AE31" s="411"/>
      <c r="AF31" s="411"/>
      <c r="AG31" s="412"/>
      <c r="AH31" s="413" t="s">
        <v>399</v>
      </c>
    </row>
    <row r="32" spans="1:36" ht="24" customHeight="1" x14ac:dyDescent="0.15">
      <c r="A32" s="437"/>
      <c r="B32" s="99" t="s">
        <v>50</v>
      </c>
      <c r="C32" s="100">
        <v>1600000</v>
      </c>
      <c r="D32" s="101" t="s">
        <v>84</v>
      </c>
      <c r="E32" s="102" t="s">
        <v>247</v>
      </c>
      <c r="G32" s="382"/>
      <c r="H32" s="387"/>
      <c r="I32" s="157"/>
      <c r="J32" s="353"/>
      <c r="K32" s="388"/>
      <c r="L32" s="392"/>
      <c r="M32" s="158"/>
      <c r="N32" s="158"/>
      <c r="O32" s="352"/>
      <c r="P32" s="354"/>
      <c r="Q32" s="393"/>
      <c r="R32" s="392"/>
      <c r="S32" s="355"/>
      <c r="T32" s="351"/>
      <c r="U32" s="386"/>
      <c r="V32" s="385"/>
      <c r="W32" s="351"/>
      <c r="X32" s="351"/>
      <c r="Y32" s="386"/>
      <c r="Z32" s="385"/>
      <c r="AA32" s="386"/>
      <c r="AB32" s="385"/>
      <c r="AC32" s="351"/>
      <c r="AD32" s="351"/>
      <c r="AE32" s="351"/>
      <c r="AF32" s="351"/>
      <c r="AG32" s="386"/>
      <c r="AH32" s="356"/>
    </row>
    <row r="33" spans="1:34" ht="24" customHeight="1" x14ac:dyDescent="0.15">
      <c r="A33" s="437"/>
      <c r="B33" s="99" t="s">
        <v>51</v>
      </c>
      <c r="C33" s="103">
        <v>0.9375</v>
      </c>
      <c r="D33" s="101" t="s">
        <v>30</v>
      </c>
      <c r="E33" s="102">
        <v>1500000</v>
      </c>
      <c r="G33" s="382"/>
      <c r="H33" s="387"/>
      <c r="I33" s="157"/>
      <c r="J33" s="353"/>
      <c r="K33" s="388"/>
      <c r="L33" s="392"/>
      <c r="M33" s="158"/>
      <c r="N33" s="158"/>
      <c r="O33" s="352"/>
      <c r="P33" s="354"/>
      <c r="Q33" s="393"/>
      <c r="R33" s="392"/>
      <c r="S33" s="355"/>
      <c r="T33" s="351"/>
      <c r="U33" s="386"/>
      <c r="V33" s="385"/>
      <c r="W33" s="351"/>
      <c r="X33" s="351"/>
      <c r="Y33" s="386"/>
      <c r="Z33" s="385"/>
      <c r="AA33" s="386"/>
      <c r="AB33" s="385"/>
      <c r="AC33" s="351"/>
      <c r="AD33" s="351"/>
      <c r="AE33" s="351"/>
      <c r="AF33" s="351"/>
      <c r="AG33" s="386"/>
      <c r="AH33" s="356"/>
    </row>
    <row r="34" spans="1:34" ht="24" customHeight="1" x14ac:dyDescent="0.15">
      <c r="A34" s="437"/>
      <c r="B34" s="99" t="s">
        <v>29</v>
      </c>
      <c r="C34" s="115">
        <v>44329</v>
      </c>
      <c r="D34" s="101" t="s">
        <v>83</v>
      </c>
      <c r="E34" s="154" t="s">
        <v>500</v>
      </c>
      <c r="G34" s="382"/>
      <c r="H34" s="387"/>
      <c r="I34" s="157"/>
      <c r="J34" s="353"/>
      <c r="K34" s="388"/>
      <c r="L34" s="392"/>
      <c r="M34" s="158"/>
      <c r="N34" s="158"/>
      <c r="O34" s="352"/>
      <c r="P34" s="354"/>
      <c r="Q34" s="393"/>
      <c r="R34" s="392"/>
      <c r="S34" s="355"/>
      <c r="T34" s="351"/>
      <c r="U34" s="386"/>
      <c r="V34" s="385"/>
      <c r="W34" s="351"/>
      <c r="X34" s="351"/>
      <c r="Y34" s="386"/>
      <c r="Z34" s="385"/>
      <c r="AA34" s="386"/>
      <c r="AB34" s="385"/>
      <c r="AC34" s="351"/>
      <c r="AD34" s="351"/>
      <c r="AE34" s="351"/>
      <c r="AF34" s="351"/>
      <c r="AG34" s="386"/>
      <c r="AH34" s="356"/>
    </row>
    <row r="35" spans="1:34" ht="24" customHeight="1" x14ac:dyDescent="0.15">
      <c r="A35" s="437"/>
      <c r="B35" s="99" t="s">
        <v>52</v>
      </c>
      <c r="C35" s="152" t="s">
        <v>104</v>
      </c>
      <c r="D35" s="101" t="s">
        <v>53</v>
      </c>
      <c r="E35" s="104" t="s">
        <v>181</v>
      </c>
      <c r="G35" s="382"/>
      <c r="H35" s="387"/>
      <c r="I35" s="157"/>
      <c r="J35" s="353"/>
      <c r="K35" s="388"/>
      <c r="L35" s="392"/>
      <c r="M35" s="158"/>
      <c r="N35" s="158"/>
      <c r="O35" s="352"/>
      <c r="P35" s="354"/>
      <c r="Q35" s="393"/>
      <c r="R35" s="392"/>
      <c r="S35" s="355"/>
      <c r="T35" s="351"/>
      <c r="U35" s="386"/>
      <c r="V35" s="385"/>
      <c r="W35" s="351"/>
      <c r="X35" s="351"/>
      <c r="Y35" s="386"/>
      <c r="Z35" s="385"/>
      <c r="AA35" s="386"/>
      <c r="AB35" s="385"/>
      <c r="AC35" s="351"/>
      <c r="AD35" s="351"/>
      <c r="AE35" s="351"/>
      <c r="AF35" s="351"/>
      <c r="AG35" s="386"/>
      <c r="AH35" s="356"/>
    </row>
    <row r="36" spans="1:34" ht="24" customHeight="1" x14ac:dyDescent="0.15">
      <c r="A36" s="437"/>
      <c r="B36" s="99" t="s">
        <v>54</v>
      </c>
      <c r="C36" s="153" t="s">
        <v>134</v>
      </c>
      <c r="D36" s="101" t="s">
        <v>32</v>
      </c>
      <c r="E36" s="155" t="s">
        <v>312</v>
      </c>
      <c r="G36" s="382"/>
      <c r="H36" s="387"/>
      <c r="I36" s="157"/>
      <c r="J36" s="353"/>
      <c r="K36" s="388"/>
      <c r="L36" s="392"/>
      <c r="M36" s="158"/>
      <c r="N36" s="158"/>
      <c r="O36" s="352"/>
      <c r="P36" s="354"/>
      <c r="Q36" s="393"/>
      <c r="R36" s="392"/>
      <c r="S36" s="355"/>
      <c r="T36" s="351"/>
      <c r="U36" s="386"/>
      <c r="V36" s="385"/>
      <c r="W36" s="351"/>
      <c r="X36" s="351"/>
      <c r="Y36" s="386"/>
      <c r="Z36" s="385"/>
      <c r="AA36" s="386"/>
      <c r="AB36" s="385"/>
      <c r="AC36" s="351"/>
      <c r="AD36" s="351"/>
      <c r="AE36" s="351"/>
      <c r="AF36" s="351"/>
      <c r="AG36" s="386"/>
      <c r="AH36" s="356"/>
    </row>
    <row r="37" spans="1:34" ht="24" customHeight="1" thickBot="1" x14ac:dyDescent="0.2">
      <c r="A37" s="438"/>
      <c r="B37" s="105" t="s">
        <v>55</v>
      </c>
      <c r="C37" s="114" t="s">
        <v>488</v>
      </c>
      <c r="D37" s="106" t="s">
        <v>56</v>
      </c>
      <c r="E37" s="156" t="s">
        <v>501</v>
      </c>
      <c r="G37" s="383"/>
      <c r="H37" s="389"/>
      <c r="I37" s="159"/>
      <c r="J37" s="390"/>
      <c r="K37" s="391"/>
      <c r="L37" s="394"/>
      <c r="M37" s="160"/>
      <c r="N37" s="160"/>
      <c r="O37" s="395"/>
      <c r="P37" s="396"/>
      <c r="Q37" s="397"/>
      <c r="R37" s="394"/>
      <c r="S37" s="398"/>
      <c r="T37" s="399"/>
      <c r="U37" s="400"/>
      <c r="V37" s="403"/>
      <c r="W37" s="399"/>
      <c r="X37" s="399"/>
      <c r="Y37" s="400"/>
      <c r="Z37" s="403"/>
      <c r="AA37" s="400"/>
      <c r="AB37" s="403"/>
      <c r="AC37" s="399"/>
      <c r="AD37" s="399"/>
      <c r="AE37" s="399"/>
      <c r="AF37" s="399"/>
      <c r="AG37" s="400"/>
      <c r="AH37" s="384"/>
    </row>
    <row r="38" spans="1:34" ht="24" customHeight="1" thickTop="1" x14ac:dyDescent="0.15">
      <c r="A38" s="436" t="s">
        <v>48</v>
      </c>
      <c r="B38" s="97" t="s">
        <v>49</v>
      </c>
      <c r="C38" s="439" t="s">
        <v>248</v>
      </c>
      <c r="D38" s="440"/>
      <c r="E38" s="441"/>
      <c r="G38" s="296">
        <v>53</v>
      </c>
      <c r="H38" s="297" t="s">
        <v>392</v>
      </c>
      <c r="I38" s="298" t="s">
        <v>393</v>
      </c>
      <c r="J38" s="299" t="s">
        <v>400</v>
      </c>
      <c r="K38" s="300">
        <v>44334</v>
      </c>
      <c r="L38" s="297" t="s">
        <v>368</v>
      </c>
      <c r="M38" s="298" t="s">
        <v>369</v>
      </c>
      <c r="N38" s="298" t="s">
        <v>370</v>
      </c>
      <c r="O38" s="298" t="s">
        <v>371</v>
      </c>
      <c r="P38" s="298" t="s">
        <v>372</v>
      </c>
      <c r="Q38" s="404" t="s">
        <v>440</v>
      </c>
      <c r="R38" s="405" t="s">
        <v>245</v>
      </c>
      <c r="S38" s="298" t="s">
        <v>198</v>
      </c>
      <c r="T38" s="298" t="s">
        <v>205</v>
      </c>
      <c r="U38" s="313" t="s">
        <v>401</v>
      </c>
      <c r="V38" s="406"/>
      <c r="W38" s="407">
        <v>2610000</v>
      </c>
      <c r="X38" s="407">
        <v>2475000</v>
      </c>
      <c r="Y38" s="408">
        <f>X38/W38</f>
        <v>0.94827586206896552</v>
      </c>
      <c r="Z38" s="311"/>
      <c r="AA38" s="409"/>
      <c r="AB38" s="326" t="s">
        <v>450</v>
      </c>
      <c r="AC38" s="312">
        <v>44337</v>
      </c>
      <c r="AD38" s="327" t="s">
        <v>460</v>
      </c>
      <c r="AE38" s="312">
        <v>44337</v>
      </c>
      <c r="AF38" s="312">
        <v>44340</v>
      </c>
      <c r="AG38" s="313">
        <v>2475000</v>
      </c>
      <c r="AH38" s="413" t="s">
        <v>402</v>
      </c>
    </row>
    <row r="39" spans="1:34" ht="24" customHeight="1" x14ac:dyDescent="0.15">
      <c r="A39" s="437"/>
      <c r="B39" s="99" t="s">
        <v>50</v>
      </c>
      <c r="C39" s="100">
        <v>2610000</v>
      </c>
      <c r="D39" s="101" t="s">
        <v>84</v>
      </c>
      <c r="E39" s="102" t="s">
        <v>247</v>
      </c>
      <c r="G39" s="382"/>
      <c r="H39" s="387"/>
      <c r="I39" s="157"/>
      <c r="J39" s="353"/>
      <c r="K39" s="388"/>
      <c r="L39" s="392"/>
      <c r="M39" s="158"/>
      <c r="N39" s="158"/>
      <c r="O39" s="352"/>
      <c r="P39" s="354"/>
      <c r="Q39" s="393"/>
      <c r="R39" s="392"/>
      <c r="S39" s="355"/>
      <c r="T39" s="351"/>
      <c r="U39" s="386"/>
      <c r="V39" s="385"/>
      <c r="W39" s="351"/>
      <c r="X39" s="351"/>
      <c r="Y39" s="386"/>
      <c r="Z39" s="385"/>
      <c r="AA39" s="386"/>
      <c r="AB39" s="385"/>
      <c r="AC39" s="351"/>
      <c r="AD39" s="351"/>
      <c r="AE39" s="351"/>
      <c r="AF39" s="351"/>
      <c r="AG39" s="386"/>
      <c r="AH39" s="356"/>
    </row>
    <row r="40" spans="1:34" ht="24" customHeight="1" x14ac:dyDescent="0.15">
      <c r="A40" s="437"/>
      <c r="B40" s="99" t="s">
        <v>51</v>
      </c>
      <c r="C40" s="103">
        <v>0.94827586206896552</v>
      </c>
      <c r="D40" s="101" t="s">
        <v>30</v>
      </c>
      <c r="E40" s="102">
        <v>2475000</v>
      </c>
      <c r="G40" s="382"/>
      <c r="H40" s="387"/>
      <c r="I40" s="157"/>
      <c r="J40" s="353"/>
      <c r="K40" s="388"/>
      <c r="L40" s="392"/>
      <c r="M40" s="158"/>
      <c r="N40" s="158"/>
      <c r="O40" s="352"/>
      <c r="P40" s="354"/>
      <c r="Q40" s="393"/>
      <c r="R40" s="392"/>
      <c r="S40" s="355"/>
      <c r="T40" s="351"/>
      <c r="U40" s="386"/>
      <c r="V40" s="385"/>
      <c r="W40" s="351"/>
      <c r="X40" s="351"/>
      <c r="Y40" s="386"/>
      <c r="Z40" s="385"/>
      <c r="AA40" s="386"/>
      <c r="AB40" s="385"/>
      <c r="AC40" s="351"/>
      <c r="AD40" s="351"/>
      <c r="AE40" s="351"/>
      <c r="AF40" s="351"/>
      <c r="AG40" s="386"/>
      <c r="AH40" s="356"/>
    </row>
    <row r="41" spans="1:34" ht="24" customHeight="1" x14ac:dyDescent="0.15">
      <c r="A41" s="437"/>
      <c r="B41" s="99" t="s">
        <v>29</v>
      </c>
      <c r="C41" s="115">
        <v>44334</v>
      </c>
      <c r="D41" s="101" t="s">
        <v>83</v>
      </c>
      <c r="E41" s="154" t="s">
        <v>502</v>
      </c>
      <c r="G41" s="382"/>
      <c r="H41" s="387"/>
      <c r="I41" s="157"/>
      <c r="J41" s="353"/>
      <c r="K41" s="388"/>
      <c r="L41" s="392"/>
      <c r="M41" s="158"/>
      <c r="N41" s="158"/>
      <c r="O41" s="352"/>
      <c r="P41" s="354"/>
      <c r="Q41" s="393"/>
      <c r="R41" s="392"/>
      <c r="S41" s="355"/>
      <c r="T41" s="351"/>
      <c r="U41" s="386"/>
      <c r="V41" s="385"/>
      <c r="W41" s="351"/>
      <c r="X41" s="351"/>
      <c r="Y41" s="386"/>
      <c r="Z41" s="385"/>
      <c r="AA41" s="386"/>
      <c r="AB41" s="385"/>
      <c r="AC41" s="351"/>
      <c r="AD41" s="351"/>
      <c r="AE41" s="351"/>
      <c r="AF41" s="351"/>
      <c r="AG41" s="386"/>
      <c r="AH41" s="356"/>
    </row>
    <row r="42" spans="1:34" ht="24" customHeight="1" x14ac:dyDescent="0.15">
      <c r="A42" s="437"/>
      <c r="B42" s="99" t="s">
        <v>52</v>
      </c>
      <c r="C42" s="152" t="s">
        <v>104</v>
      </c>
      <c r="D42" s="101" t="s">
        <v>53</v>
      </c>
      <c r="E42" s="104">
        <v>44337</v>
      </c>
      <c r="G42" s="382"/>
      <c r="H42" s="387"/>
      <c r="I42" s="157"/>
      <c r="J42" s="353"/>
      <c r="K42" s="388"/>
      <c r="L42" s="392"/>
      <c r="M42" s="158"/>
      <c r="N42" s="158"/>
      <c r="O42" s="352"/>
      <c r="P42" s="354"/>
      <c r="Q42" s="393"/>
      <c r="R42" s="392"/>
      <c r="S42" s="355"/>
      <c r="T42" s="351"/>
      <c r="U42" s="386"/>
      <c r="V42" s="385"/>
      <c r="W42" s="351"/>
      <c r="X42" s="351"/>
      <c r="Y42" s="386"/>
      <c r="Z42" s="385"/>
      <c r="AA42" s="386"/>
      <c r="AB42" s="385"/>
      <c r="AC42" s="351"/>
      <c r="AD42" s="351"/>
      <c r="AE42" s="351"/>
      <c r="AF42" s="351"/>
      <c r="AG42" s="386"/>
      <c r="AH42" s="356"/>
    </row>
    <row r="43" spans="1:34" ht="24" customHeight="1" x14ac:dyDescent="0.15">
      <c r="A43" s="437"/>
      <c r="B43" s="99" t="s">
        <v>54</v>
      </c>
      <c r="C43" s="153" t="s">
        <v>133</v>
      </c>
      <c r="D43" s="101" t="s">
        <v>32</v>
      </c>
      <c r="E43" s="155" t="s">
        <v>198</v>
      </c>
      <c r="G43" s="382"/>
      <c r="H43" s="387"/>
      <c r="I43" s="157"/>
      <c r="J43" s="353"/>
      <c r="K43" s="388"/>
      <c r="L43" s="392"/>
      <c r="M43" s="158"/>
      <c r="N43" s="158"/>
      <c r="O43" s="352"/>
      <c r="P43" s="354"/>
      <c r="Q43" s="393"/>
      <c r="R43" s="392"/>
      <c r="S43" s="355"/>
      <c r="T43" s="351"/>
      <c r="U43" s="386"/>
      <c r="V43" s="385"/>
      <c r="W43" s="351"/>
      <c r="X43" s="351"/>
      <c r="Y43" s="386"/>
      <c r="Z43" s="385"/>
      <c r="AA43" s="386"/>
      <c r="AB43" s="385"/>
      <c r="AC43" s="351"/>
      <c r="AD43" s="351"/>
      <c r="AE43" s="351"/>
      <c r="AF43" s="351"/>
      <c r="AG43" s="386"/>
      <c r="AH43" s="356"/>
    </row>
    <row r="44" spans="1:34" ht="24" customHeight="1" thickBot="1" x14ac:dyDescent="0.2">
      <c r="A44" s="438"/>
      <c r="B44" s="105" t="s">
        <v>55</v>
      </c>
      <c r="C44" s="114" t="s">
        <v>488</v>
      </c>
      <c r="D44" s="106" t="s">
        <v>56</v>
      </c>
      <c r="E44" s="156" t="s">
        <v>245</v>
      </c>
      <c r="G44" s="383"/>
      <c r="H44" s="389"/>
      <c r="I44" s="159"/>
      <c r="J44" s="390"/>
      <c r="K44" s="391"/>
      <c r="L44" s="394"/>
      <c r="M44" s="160"/>
      <c r="N44" s="160"/>
      <c r="O44" s="395"/>
      <c r="P44" s="396"/>
      <c r="Q44" s="397"/>
      <c r="R44" s="394"/>
      <c r="S44" s="398"/>
      <c r="T44" s="399"/>
      <c r="U44" s="400"/>
      <c r="V44" s="403"/>
      <c r="W44" s="399"/>
      <c r="X44" s="399"/>
      <c r="Y44" s="400"/>
      <c r="Z44" s="403"/>
      <c r="AA44" s="400"/>
      <c r="AB44" s="403"/>
      <c r="AC44" s="399"/>
      <c r="AD44" s="399"/>
      <c r="AE44" s="399"/>
      <c r="AF44" s="399"/>
      <c r="AG44" s="400"/>
      <c r="AH44" s="384"/>
    </row>
    <row r="45" spans="1:34" ht="24" customHeight="1" thickTop="1" x14ac:dyDescent="0.15">
      <c r="A45" s="436" t="s">
        <v>48</v>
      </c>
      <c r="B45" s="97" t="s">
        <v>49</v>
      </c>
      <c r="C45" s="439" t="s">
        <v>306</v>
      </c>
      <c r="D45" s="440"/>
      <c r="E45" s="441"/>
      <c r="G45" s="296">
        <v>54</v>
      </c>
      <c r="H45" s="297" t="s">
        <v>403</v>
      </c>
      <c r="I45" s="298" t="s">
        <v>404</v>
      </c>
      <c r="J45" s="299" t="s">
        <v>405</v>
      </c>
      <c r="K45" s="300">
        <v>44334</v>
      </c>
      <c r="L45" s="297" t="s">
        <v>368</v>
      </c>
      <c r="M45" s="298" t="s">
        <v>369</v>
      </c>
      <c r="N45" s="298" t="s">
        <v>381</v>
      </c>
      <c r="O45" s="298" t="s">
        <v>382</v>
      </c>
      <c r="P45" s="298" t="s">
        <v>383</v>
      </c>
      <c r="Q45" s="404" t="s">
        <v>440</v>
      </c>
      <c r="R45" s="405" t="s">
        <v>406</v>
      </c>
      <c r="S45" s="298" t="s">
        <v>407</v>
      </c>
      <c r="T45" s="298" t="s">
        <v>408</v>
      </c>
      <c r="U45" s="313" t="s">
        <v>409</v>
      </c>
      <c r="V45" s="406">
        <v>28500000</v>
      </c>
      <c r="W45" s="407">
        <v>28500000</v>
      </c>
      <c r="X45" s="407">
        <v>26505000</v>
      </c>
      <c r="Y45" s="408">
        <f>X45/W45</f>
        <v>0.93</v>
      </c>
      <c r="Z45" s="311"/>
      <c r="AA45" s="409"/>
      <c r="AB45" s="326" t="s">
        <v>451</v>
      </c>
      <c r="AC45" s="410" t="s">
        <v>465</v>
      </c>
      <c r="AD45" s="327" t="s">
        <v>456</v>
      </c>
      <c r="AE45" s="410" t="s">
        <v>410</v>
      </c>
      <c r="AF45" s="410" t="s">
        <v>363</v>
      </c>
      <c r="AG45" s="412"/>
      <c r="AH45" s="413" t="s">
        <v>411</v>
      </c>
    </row>
    <row r="46" spans="1:34" ht="24" customHeight="1" x14ac:dyDescent="0.15">
      <c r="A46" s="437"/>
      <c r="B46" s="99" t="s">
        <v>50</v>
      </c>
      <c r="C46" s="100">
        <v>28500000</v>
      </c>
      <c r="D46" s="101" t="s">
        <v>84</v>
      </c>
      <c r="E46" s="102" t="s">
        <v>503</v>
      </c>
      <c r="G46" s="382"/>
      <c r="H46" s="387"/>
      <c r="I46" s="157"/>
      <c r="J46" s="353"/>
      <c r="K46" s="388"/>
      <c r="L46" s="392"/>
      <c r="M46" s="158"/>
      <c r="N46" s="158"/>
      <c r="O46" s="352"/>
      <c r="P46" s="354"/>
      <c r="Q46" s="393"/>
      <c r="R46" s="392"/>
      <c r="S46" s="355"/>
      <c r="T46" s="351"/>
      <c r="U46" s="386"/>
      <c r="V46" s="385"/>
      <c r="W46" s="351"/>
      <c r="X46" s="351"/>
      <c r="Y46" s="386"/>
      <c r="Z46" s="385"/>
      <c r="AA46" s="386"/>
      <c r="AB46" s="385"/>
      <c r="AC46" s="351"/>
      <c r="AD46" s="351"/>
      <c r="AE46" s="351"/>
      <c r="AF46" s="351"/>
      <c r="AG46" s="386"/>
      <c r="AH46" s="356"/>
    </row>
    <row r="47" spans="1:34" ht="24" customHeight="1" x14ac:dyDescent="0.15">
      <c r="A47" s="437"/>
      <c r="B47" s="99" t="s">
        <v>51</v>
      </c>
      <c r="C47" s="103">
        <v>0.93</v>
      </c>
      <c r="D47" s="101" t="s">
        <v>30</v>
      </c>
      <c r="E47" s="102">
        <v>26505000</v>
      </c>
      <c r="G47" s="382"/>
      <c r="H47" s="387"/>
      <c r="I47" s="157"/>
      <c r="J47" s="353"/>
      <c r="K47" s="388"/>
      <c r="L47" s="392"/>
      <c r="M47" s="158"/>
      <c r="N47" s="158"/>
      <c r="O47" s="352"/>
      <c r="P47" s="354"/>
      <c r="Q47" s="393"/>
      <c r="R47" s="392"/>
      <c r="S47" s="355"/>
      <c r="T47" s="351"/>
      <c r="U47" s="386"/>
      <c r="V47" s="385"/>
      <c r="W47" s="351"/>
      <c r="X47" s="351"/>
      <c r="Y47" s="386"/>
      <c r="Z47" s="385"/>
      <c r="AA47" s="386"/>
      <c r="AB47" s="385"/>
      <c r="AC47" s="351"/>
      <c r="AD47" s="351"/>
      <c r="AE47" s="351"/>
      <c r="AF47" s="351"/>
      <c r="AG47" s="386"/>
      <c r="AH47" s="356"/>
    </row>
    <row r="48" spans="1:34" ht="24" customHeight="1" x14ac:dyDescent="0.15">
      <c r="A48" s="437"/>
      <c r="B48" s="99" t="s">
        <v>29</v>
      </c>
      <c r="C48" s="115">
        <v>44334</v>
      </c>
      <c r="D48" s="101" t="s">
        <v>83</v>
      </c>
      <c r="E48" s="154" t="s">
        <v>504</v>
      </c>
      <c r="G48" s="382"/>
      <c r="H48" s="387"/>
      <c r="I48" s="157"/>
      <c r="J48" s="353"/>
      <c r="K48" s="388"/>
      <c r="L48" s="392"/>
      <c r="M48" s="158"/>
      <c r="N48" s="158"/>
      <c r="O48" s="352"/>
      <c r="P48" s="354"/>
      <c r="Q48" s="393"/>
      <c r="R48" s="392"/>
      <c r="S48" s="355"/>
      <c r="T48" s="351"/>
      <c r="U48" s="386"/>
      <c r="V48" s="385"/>
      <c r="W48" s="351"/>
      <c r="X48" s="351"/>
      <c r="Y48" s="386"/>
      <c r="Z48" s="385"/>
      <c r="AA48" s="386"/>
      <c r="AB48" s="385"/>
      <c r="AC48" s="351"/>
      <c r="AD48" s="351"/>
      <c r="AE48" s="351"/>
      <c r="AF48" s="351"/>
      <c r="AG48" s="386"/>
      <c r="AH48" s="356"/>
    </row>
    <row r="49" spans="1:34" ht="24" customHeight="1" x14ac:dyDescent="0.15">
      <c r="A49" s="437"/>
      <c r="B49" s="99" t="s">
        <v>52</v>
      </c>
      <c r="C49" s="152" t="s">
        <v>104</v>
      </c>
      <c r="D49" s="101" t="s">
        <v>53</v>
      </c>
      <c r="E49" s="104" t="s">
        <v>181</v>
      </c>
      <c r="G49" s="382"/>
      <c r="H49" s="387"/>
      <c r="I49" s="157"/>
      <c r="J49" s="353"/>
      <c r="K49" s="388"/>
      <c r="L49" s="392"/>
      <c r="M49" s="158"/>
      <c r="N49" s="158"/>
      <c r="O49" s="352"/>
      <c r="P49" s="354"/>
      <c r="Q49" s="393"/>
      <c r="R49" s="392"/>
      <c r="S49" s="355"/>
      <c r="T49" s="351"/>
      <c r="U49" s="386"/>
      <c r="V49" s="385"/>
      <c r="W49" s="351"/>
      <c r="X49" s="351"/>
      <c r="Y49" s="386"/>
      <c r="Z49" s="385"/>
      <c r="AA49" s="386"/>
      <c r="AB49" s="385"/>
      <c r="AC49" s="351"/>
      <c r="AD49" s="351"/>
      <c r="AE49" s="351"/>
      <c r="AF49" s="351"/>
      <c r="AG49" s="386"/>
      <c r="AH49" s="356"/>
    </row>
    <row r="50" spans="1:34" ht="24" customHeight="1" x14ac:dyDescent="0.15">
      <c r="A50" s="437"/>
      <c r="B50" s="99" t="s">
        <v>54</v>
      </c>
      <c r="C50" s="153" t="s">
        <v>134</v>
      </c>
      <c r="D50" s="101" t="s">
        <v>32</v>
      </c>
      <c r="E50" s="155" t="s">
        <v>313</v>
      </c>
      <c r="G50" s="382"/>
      <c r="H50" s="387"/>
      <c r="I50" s="157"/>
      <c r="J50" s="353"/>
      <c r="K50" s="388"/>
      <c r="L50" s="392"/>
      <c r="M50" s="158"/>
      <c r="N50" s="158"/>
      <c r="O50" s="352"/>
      <c r="P50" s="354"/>
      <c r="Q50" s="393"/>
      <c r="R50" s="392"/>
      <c r="S50" s="355"/>
      <c r="T50" s="351"/>
      <c r="U50" s="386"/>
      <c r="V50" s="385"/>
      <c r="W50" s="351"/>
      <c r="X50" s="351"/>
      <c r="Y50" s="386"/>
      <c r="Z50" s="385"/>
      <c r="AA50" s="386"/>
      <c r="AB50" s="385"/>
      <c r="AC50" s="351"/>
      <c r="AD50" s="351"/>
      <c r="AE50" s="351"/>
      <c r="AF50" s="351"/>
      <c r="AG50" s="386"/>
      <c r="AH50" s="356"/>
    </row>
    <row r="51" spans="1:34" ht="24" customHeight="1" thickBot="1" x14ac:dyDescent="0.2">
      <c r="A51" s="438"/>
      <c r="B51" s="105" t="s">
        <v>55</v>
      </c>
      <c r="C51" s="114" t="s">
        <v>488</v>
      </c>
      <c r="D51" s="106" t="s">
        <v>56</v>
      </c>
      <c r="E51" s="156" t="s">
        <v>505</v>
      </c>
      <c r="G51" s="383"/>
      <c r="H51" s="389"/>
      <c r="I51" s="159"/>
      <c r="J51" s="390"/>
      <c r="K51" s="391"/>
      <c r="L51" s="394"/>
      <c r="M51" s="160"/>
      <c r="N51" s="160"/>
      <c r="O51" s="395"/>
      <c r="P51" s="396"/>
      <c r="Q51" s="397"/>
      <c r="R51" s="394"/>
      <c r="S51" s="398"/>
      <c r="T51" s="399"/>
      <c r="U51" s="400"/>
      <c r="V51" s="403"/>
      <c r="W51" s="399"/>
      <c r="X51" s="399"/>
      <c r="Y51" s="400"/>
      <c r="Z51" s="403"/>
      <c r="AA51" s="400"/>
      <c r="AB51" s="403"/>
      <c r="AC51" s="399"/>
      <c r="AD51" s="399"/>
      <c r="AE51" s="399"/>
      <c r="AF51" s="399"/>
      <c r="AG51" s="400"/>
      <c r="AH51" s="384"/>
    </row>
    <row r="52" spans="1:34" ht="24" customHeight="1" thickTop="1" x14ac:dyDescent="0.15">
      <c r="A52" s="436" t="s">
        <v>48</v>
      </c>
      <c r="B52" s="97" t="s">
        <v>49</v>
      </c>
      <c r="C52" s="439" t="s">
        <v>307</v>
      </c>
      <c r="D52" s="440"/>
      <c r="E52" s="441"/>
      <c r="G52" s="296">
        <v>55</v>
      </c>
      <c r="H52" s="297" t="s">
        <v>350</v>
      </c>
      <c r="I52" s="298" t="s">
        <v>351</v>
      </c>
      <c r="J52" s="299" t="s">
        <v>412</v>
      </c>
      <c r="K52" s="300">
        <v>44336</v>
      </c>
      <c r="L52" s="297" t="s">
        <v>368</v>
      </c>
      <c r="M52" s="298" t="s">
        <v>369</v>
      </c>
      <c r="N52" s="298" t="s">
        <v>370</v>
      </c>
      <c r="O52" s="298" t="s">
        <v>371</v>
      </c>
      <c r="P52" s="298" t="s">
        <v>372</v>
      </c>
      <c r="Q52" s="404" t="s">
        <v>441</v>
      </c>
      <c r="R52" s="405" t="s">
        <v>413</v>
      </c>
      <c r="S52" s="298" t="s">
        <v>414</v>
      </c>
      <c r="T52" s="298" t="s">
        <v>415</v>
      </c>
      <c r="U52" s="313" t="s">
        <v>416</v>
      </c>
      <c r="V52" s="406"/>
      <c r="W52" s="407">
        <v>2000000</v>
      </c>
      <c r="X52" s="407">
        <v>1900000</v>
      </c>
      <c r="Y52" s="408">
        <f>X52/W52</f>
        <v>0.95</v>
      </c>
      <c r="Z52" s="311"/>
      <c r="AA52" s="409"/>
      <c r="AB52" s="326" t="s">
        <v>452</v>
      </c>
      <c r="AC52" s="312">
        <v>44344</v>
      </c>
      <c r="AD52" s="327" t="s">
        <v>457</v>
      </c>
      <c r="AE52" s="312">
        <v>44344</v>
      </c>
      <c r="AF52" s="312">
        <v>44347</v>
      </c>
      <c r="AG52" s="313">
        <v>1900000</v>
      </c>
      <c r="AH52" s="413" t="s">
        <v>417</v>
      </c>
    </row>
    <row r="53" spans="1:34" ht="24" customHeight="1" x14ac:dyDescent="0.15">
      <c r="A53" s="437"/>
      <c r="B53" s="99" t="s">
        <v>50</v>
      </c>
      <c r="C53" s="100">
        <v>2000000</v>
      </c>
      <c r="D53" s="101" t="s">
        <v>84</v>
      </c>
      <c r="E53" s="102" t="s">
        <v>208</v>
      </c>
      <c r="G53" s="382"/>
      <c r="H53" s="387"/>
      <c r="I53" s="157"/>
      <c r="J53" s="353"/>
      <c r="K53" s="388"/>
      <c r="L53" s="392"/>
      <c r="M53" s="158"/>
      <c r="N53" s="158"/>
      <c r="O53" s="352"/>
      <c r="P53" s="354"/>
      <c r="Q53" s="393"/>
      <c r="R53" s="392"/>
      <c r="S53" s="355"/>
      <c r="T53" s="351"/>
      <c r="U53" s="386"/>
      <c r="V53" s="385"/>
      <c r="W53" s="351"/>
      <c r="X53" s="351"/>
      <c r="Y53" s="386"/>
      <c r="Z53" s="385"/>
      <c r="AA53" s="386"/>
      <c r="AB53" s="385"/>
      <c r="AC53" s="351"/>
      <c r="AD53" s="351"/>
      <c r="AE53" s="351"/>
      <c r="AF53" s="351"/>
      <c r="AG53" s="386"/>
      <c r="AH53" s="356"/>
    </row>
    <row r="54" spans="1:34" ht="24" customHeight="1" x14ac:dyDescent="0.15">
      <c r="A54" s="437"/>
      <c r="B54" s="99" t="s">
        <v>51</v>
      </c>
      <c r="C54" s="103">
        <v>0.95</v>
      </c>
      <c r="D54" s="101" t="s">
        <v>30</v>
      </c>
      <c r="E54" s="102">
        <v>1900000</v>
      </c>
      <c r="G54" s="382"/>
      <c r="H54" s="387"/>
      <c r="I54" s="157"/>
      <c r="J54" s="353"/>
      <c r="K54" s="388"/>
      <c r="L54" s="392"/>
      <c r="M54" s="158"/>
      <c r="N54" s="158"/>
      <c r="O54" s="352"/>
      <c r="P54" s="354"/>
      <c r="Q54" s="393"/>
      <c r="R54" s="392"/>
      <c r="S54" s="355"/>
      <c r="T54" s="351"/>
      <c r="U54" s="386"/>
      <c r="V54" s="385"/>
      <c r="W54" s="351"/>
      <c r="X54" s="351"/>
      <c r="Y54" s="386"/>
      <c r="Z54" s="385"/>
      <c r="AA54" s="386"/>
      <c r="AB54" s="385"/>
      <c r="AC54" s="351"/>
      <c r="AD54" s="351"/>
      <c r="AE54" s="351"/>
      <c r="AF54" s="351"/>
      <c r="AG54" s="386"/>
      <c r="AH54" s="356"/>
    </row>
    <row r="55" spans="1:34" ht="24" customHeight="1" x14ac:dyDescent="0.15">
      <c r="A55" s="437"/>
      <c r="B55" s="99" t="s">
        <v>29</v>
      </c>
      <c r="C55" s="115">
        <v>44336</v>
      </c>
      <c r="D55" s="101" t="s">
        <v>83</v>
      </c>
      <c r="E55" s="154" t="s">
        <v>506</v>
      </c>
      <c r="G55" s="382"/>
      <c r="H55" s="387"/>
      <c r="I55" s="157"/>
      <c r="J55" s="353"/>
      <c r="K55" s="388"/>
      <c r="L55" s="392"/>
      <c r="M55" s="158"/>
      <c r="N55" s="158"/>
      <c r="O55" s="352"/>
      <c r="P55" s="354"/>
      <c r="Q55" s="393"/>
      <c r="R55" s="392"/>
      <c r="S55" s="355"/>
      <c r="T55" s="351"/>
      <c r="U55" s="386"/>
      <c r="V55" s="385"/>
      <c r="W55" s="351"/>
      <c r="X55" s="351"/>
      <c r="Y55" s="386"/>
      <c r="Z55" s="385"/>
      <c r="AA55" s="386"/>
      <c r="AB55" s="385"/>
      <c r="AC55" s="351"/>
      <c r="AD55" s="351"/>
      <c r="AE55" s="351"/>
      <c r="AF55" s="351"/>
      <c r="AG55" s="386"/>
      <c r="AH55" s="356"/>
    </row>
    <row r="56" spans="1:34" ht="24" customHeight="1" x14ac:dyDescent="0.15">
      <c r="A56" s="437"/>
      <c r="B56" s="99" t="s">
        <v>52</v>
      </c>
      <c r="C56" s="152" t="s">
        <v>104</v>
      </c>
      <c r="D56" s="101" t="s">
        <v>53</v>
      </c>
      <c r="E56" s="104">
        <v>44344</v>
      </c>
      <c r="G56" s="382"/>
      <c r="H56" s="387"/>
      <c r="I56" s="157"/>
      <c r="J56" s="353"/>
      <c r="K56" s="388"/>
      <c r="L56" s="392"/>
      <c r="M56" s="158"/>
      <c r="N56" s="158"/>
      <c r="O56" s="352"/>
      <c r="P56" s="354"/>
      <c r="Q56" s="393"/>
      <c r="R56" s="392"/>
      <c r="S56" s="355"/>
      <c r="T56" s="351"/>
      <c r="U56" s="386"/>
      <c r="V56" s="385"/>
      <c r="W56" s="351"/>
      <c r="X56" s="351"/>
      <c r="Y56" s="386"/>
      <c r="Z56" s="385"/>
      <c r="AA56" s="386"/>
      <c r="AB56" s="385"/>
      <c r="AC56" s="351"/>
      <c r="AD56" s="351"/>
      <c r="AE56" s="351"/>
      <c r="AF56" s="351"/>
      <c r="AG56" s="386"/>
      <c r="AH56" s="356"/>
    </row>
    <row r="57" spans="1:34" ht="24" customHeight="1" x14ac:dyDescent="0.15">
      <c r="A57" s="437"/>
      <c r="B57" s="99" t="s">
        <v>54</v>
      </c>
      <c r="C57" s="153" t="s">
        <v>133</v>
      </c>
      <c r="D57" s="101" t="s">
        <v>32</v>
      </c>
      <c r="E57" s="155" t="s">
        <v>314</v>
      </c>
      <c r="G57" s="382"/>
      <c r="H57" s="387"/>
      <c r="I57" s="157"/>
      <c r="J57" s="353"/>
      <c r="K57" s="388"/>
      <c r="L57" s="392"/>
      <c r="M57" s="158"/>
      <c r="N57" s="158"/>
      <c r="O57" s="352"/>
      <c r="P57" s="354"/>
      <c r="Q57" s="393"/>
      <c r="R57" s="392"/>
      <c r="S57" s="355"/>
      <c r="T57" s="351"/>
      <c r="U57" s="386"/>
      <c r="V57" s="385"/>
      <c r="W57" s="351"/>
      <c r="X57" s="351"/>
      <c r="Y57" s="386"/>
      <c r="Z57" s="385"/>
      <c r="AA57" s="386"/>
      <c r="AB57" s="385"/>
      <c r="AC57" s="351"/>
      <c r="AD57" s="351"/>
      <c r="AE57" s="351"/>
      <c r="AF57" s="351"/>
      <c r="AG57" s="386"/>
      <c r="AH57" s="356"/>
    </row>
    <row r="58" spans="1:34" ht="24" customHeight="1" thickBot="1" x14ac:dyDescent="0.2">
      <c r="A58" s="438"/>
      <c r="B58" s="105" t="s">
        <v>55</v>
      </c>
      <c r="C58" s="114" t="s">
        <v>488</v>
      </c>
      <c r="D58" s="106" t="s">
        <v>56</v>
      </c>
      <c r="E58" s="156" t="s">
        <v>507</v>
      </c>
      <c r="G58" s="383"/>
      <c r="H58" s="389"/>
      <c r="I58" s="159"/>
      <c r="J58" s="390"/>
      <c r="K58" s="391"/>
      <c r="L58" s="394"/>
      <c r="M58" s="160"/>
      <c r="N58" s="160"/>
      <c r="O58" s="395"/>
      <c r="P58" s="396"/>
      <c r="Q58" s="397"/>
      <c r="R58" s="394"/>
      <c r="S58" s="398"/>
      <c r="T58" s="399"/>
      <c r="U58" s="400"/>
      <c r="V58" s="403"/>
      <c r="W58" s="399"/>
      <c r="X58" s="399"/>
      <c r="Y58" s="400"/>
      <c r="Z58" s="403"/>
      <c r="AA58" s="400"/>
      <c r="AB58" s="403"/>
      <c r="AC58" s="399"/>
      <c r="AD58" s="399"/>
      <c r="AE58" s="399"/>
      <c r="AF58" s="399"/>
      <c r="AG58" s="400"/>
      <c r="AH58" s="384"/>
    </row>
    <row r="59" spans="1:34" ht="24" customHeight="1" thickTop="1" x14ac:dyDescent="0.15">
      <c r="A59" s="436" t="s">
        <v>48</v>
      </c>
      <c r="B59" s="97" t="s">
        <v>49</v>
      </c>
      <c r="C59" s="439" t="s">
        <v>308</v>
      </c>
      <c r="D59" s="440"/>
      <c r="E59" s="441"/>
      <c r="G59" s="296">
        <v>57</v>
      </c>
      <c r="H59" s="297" t="s">
        <v>418</v>
      </c>
      <c r="I59" s="298" t="s">
        <v>419</v>
      </c>
      <c r="J59" s="299" t="s">
        <v>420</v>
      </c>
      <c r="K59" s="300">
        <v>44342</v>
      </c>
      <c r="L59" s="297" t="s">
        <v>368</v>
      </c>
      <c r="M59" s="298" t="s">
        <v>369</v>
      </c>
      <c r="N59" s="298" t="s">
        <v>370</v>
      </c>
      <c r="O59" s="298" t="s">
        <v>371</v>
      </c>
      <c r="P59" s="298" t="s">
        <v>372</v>
      </c>
      <c r="Q59" s="404" t="s">
        <v>442</v>
      </c>
      <c r="R59" s="405" t="s">
        <v>421</v>
      </c>
      <c r="S59" s="298" t="s">
        <v>422</v>
      </c>
      <c r="T59" s="298" t="s">
        <v>423</v>
      </c>
      <c r="U59" s="313" t="s">
        <v>424</v>
      </c>
      <c r="V59" s="406"/>
      <c r="W59" s="407">
        <v>2000000</v>
      </c>
      <c r="X59" s="407">
        <v>1800000</v>
      </c>
      <c r="Y59" s="408">
        <f>X59/W59</f>
        <v>0.9</v>
      </c>
      <c r="Z59" s="311"/>
      <c r="AA59" s="409"/>
      <c r="AB59" s="326" t="s">
        <v>453</v>
      </c>
      <c r="AC59" s="410" t="s">
        <v>465</v>
      </c>
      <c r="AD59" s="414" t="s">
        <v>458</v>
      </c>
      <c r="AE59" s="410" t="s">
        <v>425</v>
      </c>
      <c r="AF59" s="410"/>
      <c r="AG59" s="415"/>
      <c r="AH59" s="413" t="s">
        <v>426</v>
      </c>
    </row>
    <row r="60" spans="1:34" ht="24" customHeight="1" x14ac:dyDescent="0.15">
      <c r="A60" s="437"/>
      <c r="B60" s="99" t="s">
        <v>50</v>
      </c>
      <c r="C60" s="100">
        <v>2000000</v>
      </c>
      <c r="D60" s="101" t="s">
        <v>84</v>
      </c>
      <c r="E60" s="102" t="s">
        <v>246</v>
      </c>
      <c r="G60" s="382"/>
      <c r="H60" s="387"/>
      <c r="I60" s="157"/>
      <c r="J60" s="353"/>
      <c r="K60" s="388"/>
      <c r="L60" s="392"/>
      <c r="M60" s="158"/>
      <c r="N60" s="158"/>
      <c r="O60" s="352"/>
      <c r="P60" s="354"/>
      <c r="Q60" s="393"/>
      <c r="R60" s="392"/>
      <c r="S60" s="355"/>
      <c r="T60" s="351"/>
      <c r="U60" s="386"/>
      <c r="V60" s="385"/>
      <c r="W60" s="351"/>
      <c r="X60" s="351"/>
      <c r="Y60" s="386"/>
      <c r="Z60" s="385"/>
      <c r="AA60" s="386"/>
      <c r="AB60" s="385"/>
      <c r="AC60" s="351"/>
      <c r="AD60" s="351"/>
      <c r="AE60" s="351"/>
      <c r="AF60" s="351"/>
      <c r="AG60" s="386"/>
      <c r="AH60" s="356"/>
    </row>
    <row r="61" spans="1:34" ht="24" customHeight="1" x14ac:dyDescent="0.15">
      <c r="A61" s="437"/>
      <c r="B61" s="99" t="s">
        <v>51</v>
      </c>
      <c r="C61" s="103">
        <v>0.9</v>
      </c>
      <c r="D61" s="101" t="s">
        <v>30</v>
      </c>
      <c r="E61" s="102">
        <v>1800000</v>
      </c>
      <c r="G61" s="382"/>
      <c r="H61" s="387"/>
      <c r="I61" s="157"/>
      <c r="J61" s="353"/>
      <c r="K61" s="388"/>
      <c r="L61" s="392"/>
      <c r="M61" s="158"/>
      <c r="N61" s="158"/>
      <c r="O61" s="352"/>
      <c r="P61" s="354"/>
      <c r="Q61" s="393"/>
      <c r="R61" s="392"/>
      <c r="S61" s="355"/>
      <c r="T61" s="351"/>
      <c r="U61" s="386"/>
      <c r="V61" s="385"/>
      <c r="W61" s="351"/>
      <c r="X61" s="351"/>
      <c r="Y61" s="386"/>
      <c r="Z61" s="385"/>
      <c r="AA61" s="386"/>
      <c r="AB61" s="385"/>
      <c r="AC61" s="351"/>
      <c r="AD61" s="351"/>
      <c r="AE61" s="351"/>
      <c r="AF61" s="351"/>
      <c r="AG61" s="386"/>
      <c r="AH61" s="356"/>
    </row>
    <row r="62" spans="1:34" ht="24" customHeight="1" x14ac:dyDescent="0.15">
      <c r="A62" s="437"/>
      <c r="B62" s="99" t="s">
        <v>29</v>
      </c>
      <c r="C62" s="115">
        <v>44342</v>
      </c>
      <c r="D62" s="101" t="s">
        <v>83</v>
      </c>
      <c r="E62" s="154" t="s">
        <v>508</v>
      </c>
      <c r="G62" s="382"/>
      <c r="H62" s="387"/>
      <c r="I62" s="157"/>
      <c r="J62" s="353"/>
      <c r="K62" s="388"/>
      <c r="L62" s="392"/>
      <c r="M62" s="158"/>
      <c r="N62" s="158"/>
      <c r="O62" s="352"/>
      <c r="P62" s="354"/>
      <c r="Q62" s="393"/>
      <c r="R62" s="392"/>
      <c r="S62" s="355"/>
      <c r="T62" s="351"/>
      <c r="U62" s="386"/>
      <c r="V62" s="385"/>
      <c r="W62" s="351"/>
      <c r="X62" s="351"/>
      <c r="Y62" s="386"/>
      <c r="Z62" s="385"/>
      <c r="AA62" s="386"/>
      <c r="AB62" s="385"/>
      <c r="AC62" s="351"/>
      <c r="AD62" s="351"/>
      <c r="AE62" s="351"/>
      <c r="AF62" s="351"/>
      <c r="AG62" s="386"/>
      <c r="AH62" s="356"/>
    </row>
    <row r="63" spans="1:34" ht="24" customHeight="1" x14ac:dyDescent="0.15">
      <c r="A63" s="437"/>
      <c r="B63" s="99" t="s">
        <v>52</v>
      </c>
      <c r="C63" s="152" t="s">
        <v>104</v>
      </c>
      <c r="D63" s="101" t="s">
        <v>53</v>
      </c>
      <c r="E63" s="104" t="s">
        <v>181</v>
      </c>
      <c r="G63" s="382"/>
      <c r="H63" s="387"/>
      <c r="I63" s="157"/>
      <c r="J63" s="353"/>
      <c r="K63" s="388"/>
      <c r="L63" s="392"/>
      <c r="M63" s="158"/>
      <c r="N63" s="158"/>
      <c r="O63" s="352"/>
      <c r="P63" s="354"/>
      <c r="Q63" s="393"/>
      <c r="R63" s="392"/>
      <c r="S63" s="355"/>
      <c r="T63" s="351"/>
      <c r="U63" s="386"/>
      <c r="V63" s="385"/>
      <c r="W63" s="351"/>
      <c r="X63" s="351"/>
      <c r="Y63" s="386"/>
      <c r="Z63" s="385"/>
      <c r="AA63" s="386"/>
      <c r="AB63" s="385"/>
      <c r="AC63" s="351"/>
      <c r="AD63" s="351"/>
      <c r="AE63" s="351"/>
      <c r="AF63" s="351"/>
      <c r="AG63" s="386"/>
      <c r="AH63" s="356"/>
    </row>
    <row r="64" spans="1:34" ht="24" customHeight="1" x14ac:dyDescent="0.15">
      <c r="A64" s="437"/>
      <c r="B64" s="99" t="s">
        <v>54</v>
      </c>
      <c r="C64" s="153" t="s">
        <v>133</v>
      </c>
      <c r="D64" s="101" t="s">
        <v>32</v>
      </c>
      <c r="E64" s="155" t="s">
        <v>315</v>
      </c>
      <c r="G64" s="382"/>
      <c r="H64" s="387"/>
      <c r="I64" s="157"/>
      <c r="J64" s="353"/>
      <c r="K64" s="388"/>
      <c r="L64" s="392"/>
      <c r="M64" s="158"/>
      <c r="N64" s="158"/>
      <c r="O64" s="352"/>
      <c r="P64" s="354"/>
      <c r="Q64" s="393"/>
      <c r="R64" s="392"/>
      <c r="S64" s="355"/>
      <c r="T64" s="351"/>
      <c r="U64" s="386"/>
      <c r="V64" s="385"/>
      <c r="W64" s="351"/>
      <c r="X64" s="351"/>
      <c r="Y64" s="386"/>
      <c r="Z64" s="385"/>
      <c r="AA64" s="386"/>
      <c r="AB64" s="385"/>
      <c r="AC64" s="351"/>
      <c r="AD64" s="351"/>
      <c r="AE64" s="351"/>
      <c r="AF64" s="351"/>
      <c r="AG64" s="386"/>
      <c r="AH64" s="356"/>
    </row>
    <row r="65" spans="1:34" ht="24" customHeight="1" thickBot="1" x14ac:dyDescent="0.2">
      <c r="A65" s="438"/>
      <c r="B65" s="105" t="s">
        <v>55</v>
      </c>
      <c r="C65" s="114" t="s">
        <v>488</v>
      </c>
      <c r="D65" s="106" t="s">
        <v>56</v>
      </c>
      <c r="E65" s="156" t="s">
        <v>509</v>
      </c>
      <c r="G65" s="383"/>
      <c r="H65" s="389"/>
      <c r="I65" s="159"/>
      <c r="J65" s="390"/>
      <c r="K65" s="391"/>
      <c r="L65" s="394"/>
      <c r="M65" s="160"/>
      <c r="N65" s="160"/>
      <c r="O65" s="395"/>
      <c r="P65" s="396"/>
      <c r="Q65" s="397"/>
      <c r="R65" s="394"/>
      <c r="S65" s="398"/>
      <c r="T65" s="399"/>
      <c r="U65" s="400"/>
      <c r="V65" s="403"/>
      <c r="W65" s="399"/>
      <c r="X65" s="399"/>
      <c r="Y65" s="400"/>
      <c r="Z65" s="403"/>
      <c r="AA65" s="400"/>
      <c r="AB65" s="403"/>
      <c r="AC65" s="399"/>
      <c r="AD65" s="399"/>
      <c r="AE65" s="399"/>
      <c r="AF65" s="399"/>
      <c r="AG65" s="400"/>
      <c r="AH65" s="384"/>
    </row>
    <row r="66" spans="1:34" ht="24" customHeight="1" thickTop="1" x14ac:dyDescent="0.15">
      <c r="A66" s="436" t="s">
        <v>48</v>
      </c>
      <c r="B66" s="97" t="s">
        <v>49</v>
      </c>
      <c r="C66" s="439" t="s">
        <v>309</v>
      </c>
      <c r="D66" s="440"/>
      <c r="E66" s="441"/>
      <c r="G66" s="296">
        <v>58</v>
      </c>
      <c r="H66" s="297" t="s">
        <v>365</v>
      </c>
      <c r="I66" s="298" t="s">
        <v>427</v>
      </c>
      <c r="J66" s="299" t="s">
        <v>428</v>
      </c>
      <c r="K66" s="300">
        <v>44347</v>
      </c>
      <c r="L66" s="297" t="s">
        <v>368</v>
      </c>
      <c r="M66" s="298" t="s">
        <v>369</v>
      </c>
      <c r="N66" s="298" t="s">
        <v>381</v>
      </c>
      <c r="O66" s="298" t="s">
        <v>371</v>
      </c>
      <c r="P66" s="298" t="s">
        <v>372</v>
      </c>
      <c r="Q66" s="404" t="s">
        <v>441</v>
      </c>
      <c r="R66" s="405" t="s">
        <v>429</v>
      </c>
      <c r="S66" s="298" t="s">
        <v>430</v>
      </c>
      <c r="T66" s="298" t="s">
        <v>431</v>
      </c>
      <c r="U66" s="313" t="s">
        <v>432</v>
      </c>
      <c r="V66" s="406"/>
      <c r="W66" s="407">
        <f>ROUND(((20460000-300000)/31*7)+300000,-1)</f>
        <v>4852260</v>
      </c>
      <c r="X66" s="407">
        <f>(19938190-300000)/31*7+300000</f>
        <v>4734430</v>
      </c>
      <c r="Y66" s="408">
        <f>X66/W66</f>
        <v>0.97571647026334118</v>
      </c>
      <c r="Z66" s="311"/>
      <c r="AA66" s="409"/>
      <c r="AB66" s="326" t="s">
        <v>454</v>
      </c>
      <c r="AC66" s="410" t="s">
        <v>465</v>
      </c>
      <c r="AD66" s="327" t="s">
        <v>459</v>
      </c>
      <c r="AE66" s="410" t="s">
        <v>433</v>
      </c>
      <c r="AF66" s="411" t="s">
        <v>434</v>
      </c>
      <c r="AG66" s="412"/>
      <c r="AH66" s="413" t="s">
        <v>435</v>
      </c>
    </row>
    <row r="67" spans="1:34" ht="24" customHeight="1" x14ac:dyDescent="0.15">
      <c r="A67" s="437"/>
      <c r="B67" s="99" t="s">
        <v>50</v>
      </c>
      <c r="C67" s="100">
        <v>4852260</v>
      </c>
      <c r="D67" s="101" t="s">
        <v>84</v>
      </c>
      <c r="E67" s="102" t="s">
        <v>510</v>
      </c>
      <c r="G67" s="382"/>
      <c r="H67" s="387"/>
      <c r="I67" s="157"/>
      <c r="J67" s="353"/>
      <c r="K67" s="388"/>
      <c r="L67" s="392"/>
      <c r="M67" s="158"/>
      <c r="N67" s="158"/>
      <c r="O67" s="352"/>
      <c r="P67" s="354"/>
      <c r="Q67" s="393"/>
      <c r="R67" s="392"/>
      <c r="S67" s="355"/>
      <c r="T67" s="351"/>
      <c r="U67" s="386"/>
      <c r="V67" s="385"/>
      <c r="W67" s="351"/>
      <c r="X67" s="351"/>
      <c r="Y67" s="386"/>
      <c r="Z67" s="385"/>
      <c r="AA67" s="386"/>
      <c r="AB67" s="385"/>
      <c r="AC67" s="351"/>
      <c r="AD67" s="351"/>
      <c r="AE67" s="351"/>
      <c r="AF67" s="351"/>
      <c r="AG67" s="386"/>
      <c r="AH67" s="356"/>
    </row>
    <row r="68" spans="1:34" ht="24" customHeight="1" x14ac:dyDescent="0.15">
      <c r="A68" s="437"/>
      <c r="B68" s="99" t="s">
        <v>51</v>
      </c>
      <c r="C68" s="103">
        <v>0.97571647026334118</v>
      </c>
      <c r="D68" s="101" t="s">
        <v>30</v>
      </c>
      <c r="E68" s="102">
        <v>4734430</v>
      </c>
      <c r="G68" s="382"/>
      <c r="H68" s="387"/>
      <c r="I68" s="157"/>
      <c r="J68" s="353"/>
      <c r="K68" s="388"/>
      <c r="L68" s="392"/>
      <c r="M68" s="158"/>
      <c r="N68" s="158"/>
      <c r="O68" s="352"/>
      <c r="P68" s="354"/>
      <c r="Q68" s="393"/>
      <c r="R68" s="392"/>
      <c r="S68" s="355"/>
      <c r="T68" s="351"/>
      <c r="U68" s="386"/>
      <c r="V68" s="385"/>
      <c r="W68" s="351"/>
      <c r="X68" s="351"/>
      <c r="Y68" s="386"/>
      <c r="Z68" s="385"/>
      <c r="AA68" s="386"/>
      <c r="AB68" s="385"/>
      <c r="AC68" s="351"/>
      <c r="AD68" s="351"/>
      <c r="AE68" s="351"/>
      <c r="AF68" s="351"/>
      <c r="AG68" s="386"/>
      <c r="AH68" s="356"/>
    </row>
    <row r="69" spans="1:34" ht="24" customHeight="1" x14ac:dyDescent="0.15">
      <c r="A69" s="437"/>
      <c r="B69" s="99" t="s">
        <v>29</v>
      </c>
      <c r="C69" s="115">
        <v>44347</v>
      </c>
      <c r="D69" s="101" t="s">
        <v>83</v>
      </c>
      <c r="E69" s="154" t="s">
        <v>511</v>
      </c>
      <c r="G69" s="382"/>
      <c r="H69" s="387"/>
      <c r="I69" s="157"/>
      <c r="J69" s="353"/>
      <c r="K69" s="388"/>
      <c r="L69" s="392"/>
      <c r="M69" s="158"/>
      <c r="N69" s="158"/>
      <c r="O69" s="352"/>
      <c r="P69" s="354"/>
      <c r="Q69" s="393"/>
      <c r="R69" s="392"/>
      <c r="S69" s="355"/>
      <c r="T69" s="351"/>
      <c r="U69" s="386"/>
      <c r="V69" s="385"/>
      <c r="W69" s="351"/>
      <c r="X69" s="351"/>
      <c r="Y69" s="386"/>
      <c r="Z69" s="385"/>
      <c r="AA69" s="386"/>
      <c r="AB69" s="385"/>
      <c r="AC69" s="351"/>
      <c r="AD69" s="351"/>
      <c r="AE69" s="351"/>
      <c r="AF69" s="351"/>
      <c r="AG69" s="386"/>
      <c r="AH69" s="356"/>
    </row>
    <row r="70" spans="1:34" ht="24" customHeight="1" x14ac:dyDescent="0.15">
      <c r="A70" s="437"/>
      <c r="B70" s="99" t="s">
        <v>52</v>
      </c>
      <c r="C70" s="152" t="s">
        <v>104</v>
      </c>
      <c r="D70" s="101" t="s">
        <v>53</v>
      </c>
      <c r="E70" s="104" t="s">
        <v>181</v>
      </c>
      <c r="G70" s="382"/>
      <c r="H70" s="387"/>
      <c r="I70" s="157"/>
      <c r="J70" s="353"/>
      <c r="K70" s="388"/>
      <c r="L70" s="392"/>
      <c r="M70" s="158"/>
      <c r="N70" s="158"/>
      <c r="O70" s="352"/>
      <c r="P70" s="354"/>
      <c r="Q70" s="393"/>
      <c r="R70" s="392"/>
      <c r="S70" s="355"/>
      <c r="T70" s="351"/>
      <c r="U70" s="386"/>
      <c r="V70" s="385"/>
      <c r="W70" s="351"/>
      <c r="X70" s="351"/>
      <c r="Y70" s="386"/>
      <c r="Z70" s="385"/>
      <c r="AA70" s="386"/>
      <c r="AB70" s="385"/>
      <c r="AC70" s="351"/>
      <c r="AD70" s="351"/>
      <c r="AE70" s="351"/>
      <c r="AF70" s="351"/>
      <c r="AG70" s="386"/>
      <c r="AH70" s="356"/>
    </row>
    <row r="71" spans="1:34" ht="24" customHeight="1" x14ac:dyDescent="0.15">
      <c r="A71" s="437"/>
      <c r="B71" s="99" t="s">
        <v>54</v>
      </c>
      <c r="C71" s="153" t="s">
        <v>134</v>
      </c>
      <c r="D71" s="101" t="s">
        <v>32</v>
      </c>
      <c r="E71" s="155" t="s">
        <v>113</v>
      </c>
      <c r="G71" s="382"/>
      <c r="H71" s="387"/>
      <c r="I71" s="157"/>
      <c r="J71" s="353"/>
      <c r="K71" s="388"/>
      <c r="L71" s="392"/>
      <c r="M71" s="158"/>
      <c r="N71" s="158"/>
      <c r="O71" s="352"/>
      <c r="P71" s="354"/>
      <c r="Q71" s="393"/>
      <c r="R71" s="392"/>
      <c r="S71" s="355"/>
      <c r="T71" s="351"/>
      <c r="U71" s="386"/>
      <c r="V71" s="385"/>
      <c r="W71" s="351"/>
      <c r="X71" s="351"/>
      <c r="Y71" s="386"/>
      <c r="Z71" s="385"/>
      <c r="AA71" s="386"/>
      <c r="AB71" s="385"/>
      <c r="AC71" s="351"/>
      <c r="AD71" s="351"/>
      <c r="AE71" s="351"/>
      <c r="AF71" s="351"/>
      <c r="AG71" s="386"/>
      <c r="AH71" s="356"/>
    </row>
    <row r="72" spans="1:34" ht="24" customHeight="1" thickBot="1" x14ac:dyDescent="0.2">
      <c r="A72" s="438"/>
      <c r="B72" s="105" t="s">
        <v>55</v>
      </c>
      <c r="C72" s="114" t="s">
        <v>488</v>
      </c>
      <c r="D72" s="106" t="s">
        <v>56</v>
      </c>
      <c r="E72" s="156" t="s">
        <v>512</v>
      </c>
      <c r="G72" s="383"/>
      <c r="H72" s="389"/>
      <c r="I72" s="159"/>
      <c r="J72" s="390"/>
      <c r="K72" s="391"/>
      <c r="L72" s="394"/>
      <c r="M72" s="160"/>
      <c r="N72" s="160"/>
      <c r="O72" s="395"/>
      <c r="P72" s="396"/>
      <c r="Q72" s="397"/>
      <c r="R72" s="394"/>
      <c r="S72" s="398"/>
      <c r="T72" s="399"/>
      <c r="U72" s="400"/>
      <c r="V72" s="403"/>
      <c r="W72" s="399"/>
      <c r="X72" s="399"/>
      <c r="Y72" s="400"/>
      <c r="Z72" s="403"/>
      <c r="AA72" s="400"/>
      <c r="AB72" s="403"/>
      <c r="AC72" s="399"/>
      <c r="AD72" s="399"/>
      <c r="AE72" s="399"/>
      <c r="AF72" s="399"/>
      <c r="AG72" s="400"/>
      <c r="AH72" s="384"/>
    </row>
    <row r="73" spans="1:34" ht="24" customHeight="1" thickTop="1" x14ac:dyDescent="0.15"/>
  </sheetData>
  <mergeCells count="20">
    <mergeCell ref="A3:A9"/>
    <mergeCell ref="C3:E3"/>
    <mergeCell ref="A10:A16"/>
    <mergeCell ref="C10:E10"/>
    <mergeCell ref="A17:A23"/>
    <mergeCell ref="C17:E17"/>
    <mergeCell ref="A24:A30"/>
    <mergeCell ref="C24:E24"/>
    <mergeCell ref="A38:A44"/>
    <mergeCell ref="C38:E38"/>
    <mergeCell ref="A45:A51"/>
    <mergeCell ref="C45:E45"/>
    <mergeCell ref="A31:A37"/>
    <mergeCell ref="C31:E31"/>
    <mergeCell ref="A66:A72"/>
    <mergeCell ref="C66:E66"/>
    <mergeCell ref="A52:A58"/>
    <mergeCell ref="C52:E52"/>
    <mergeCell ref="A59:A65"/>
    <mergeCell ref="C59:E59"/>
  </mergeCells>
  <phoneticPr fontId="31" type="noConversion"/>
  <conditionalFormatting sqref="C7:C8">
    <cfRule type="duplicateValues" dxfId="19" priority="224"/>
  </conditionalFormatting>
  <conditionalFormatting sqref="C9">
    <cfRule type="duplicateValues" dxfId="18" priority="223"/>
  </conditionalFormatting>
  <conditionalFormatting sqref="C14:C15">
    <cfRule type="duplicateValues" dxfId="17" priority="18"/>
  </conditionalFormatting>
  <conditionalFormatting sqref="C16">
    <cfRule type="duplicateValues" dxfId="16" priority="17"/>
  </conditionalFormatting>
  <conditionalFormatting sqref="C21:C22">
    <cfRule type="duplicateValues" dxfId="15" priority="16"/>
  </conditionalFormatting>
  <conditionalFormatting sqref="C23">
    <cfRule type="duplicateValues" dxfId="14" priority="15"/>
  </conditionalFormatting>
  <conditionalFormatting sqref="C28:C29">
    <cfRule type="duplicateValues" dxfId="13" priority="14"/>
  </conditionalFormatting>
  <conditionalFormatting sqref="C30">
    <cfRule type="duplicateValues" dxfId="12" priority="13"/>
  </conditionalFormatting>
  <conditionalFormatting sqref="C35:C36">
    <cfRule type="duplicateValues" dxfId="11" priority="12"/>
  </conditionalFormatting>
  <conditionalFormatting sqref="C37">
    <cfRule type="duplicateValues" dxfId="10" priority="11"/>
  </conditionalFormatting>
  <conditionalFormatting sqref="C42:C43">
    <cfRule type="duplicateValues" dxfId="9" priority="10"/>
  </conditionalFormatting>
  <conditionalFormatting sqref="C44">
    <cfRule type="duplicateValues" dxfId="8" priority="9"/>
  </conditionalFormatting>
  <conditionalFormatting sqref="C49:C50">
    <cfRule type="duplicateValues" dxfId="7" priority="8"/>
  </conditionalFormatting>
  <conditionalFormatting sqref="C51">
    <cfRule type="duplicateValues" dxfId="6" priority="7"/>
  </conditionalFormatting>
  <conditionalFormatting sqref="C56:C57">
    <cfRule type="duplicateValues" dxfId="5" priority="6"/>
  </conditionalFormatting>
  <conditionalFormatting sqref="C58">
    <cfRule type="duplicateValues" dxfId="4" priority="5"/>
  </conditionalFormatting>
  <conditionalFormatting sqref="C63:C64">
    <cfRule type="duplicateValues" dxfId="3" priority="4"/>
  </conditionalFormatting>
  <conditionalFormatting sqref="C65">
    <cfRule type="duplicateValues" dxfId="2" priority="3"/>
  </conditionalFormatting>
  <conditionalFormatting sqref="C70:C71">
    <cfRule type="duplicateValues" dxfId="1" priority="2"/>
  </conditionalFormatting>
  <conditionalFormatting sqref="C72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0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46" customWidth="1"/>
    <col min="2" max="2" width="20.44140625" style="46" customWidth="1"/>
    <col min="3" max="3" width="18.33203125" style="46" customWidth="1"/>
    <col min="4" max="6" width="15.5546875" style="53" customWidth="1"/>
    <col min="7" max="7" width="3.77734375" style="27" customWidth="1"/>
    <col min="8" max="8" width="3.33203125" style="142" hidden="1" customWidth="1"/>
    <col min="9" max="9" width="9.44140625" style="143" hidden="1" customWidth="1"/>
    <col min="10" max="10" width="9.44140625" style="144" hidden="1" customWidth="1"/>
    <col min="11" max="11" width="10.88671875" style="144" hidden="1" customWidth="1"/>
    <col min="12" max="12" width="11" style="144" hidden="1" customWidth="1"/>
    <col min="13" max="13" width="5.21875" style="145" hidden="1" customWidth="1"/>
    <col min="14" max="14" width="4.21875" style="146" hidden="1" customWidth="1"/>
    <col min="15" max="15" width="6.33203125" style="144" hidden="1" customWidth="1"/>
    <col min="16" max="16" width="2.77734375" style="144" hidden="1" customWidth="1"/>
    <col min="17" max="17" width="5" style="147" hidden="1" customWidth="1"/>
    <col min="18" max="18" width="8.33203125" style="148" hidden="1" customWidth="1"/>
    <col min="19" max="19" width="11.77734375" style="142" hidden="1" customWidth="1"/>
    <col min="20" max="21" width="8.88671875" style="27" hidden="1" customWidth="1"/>
    <col min="22" max="22" width="4.88671875" style="27" hidden="1" customWidth="1"/>
    <col min="23" max="23" width="4.109375" style="27" hidden="1" customWidth="1"/>
    <col min="24" max="26" width="0" style="27" hidden="1" customWidth="1"/>
    <col min="27" max="28" width="5.77734375" style="27" hidden="1" customWidth="1"/>
    <col min="29" max="35" width="0" style="27" hidden="1" customWidth="1"/>
    <col min="36" max="16384" width="8.88671875" style="27"/>
  </cols>
  <sheetData>
    <row r="1" spans="1:36" s="56" customFormat="1" ht="36" customHeight="1" x14ac:dyDescent="0.15">
      <c r="A1" s="13" t="s">
        <v>20</v>
      </c>
      <c r="B1" s="13"/>
      <c r="C1" s="13"/>
      <c r="D1" s="134"/>
      <c r="E1" s="134"/>
      <c r="F1" s="134"/>
      <c r="H1" s="139"/>
      <c r="I1" s="426">
        <v>5</v>
      </c>
      <c r="J1" s="139"/>
      <c r="K1" s="426">
        <v>1</v>
      </c>
      <c r="L1" s="426">
        <v>2</v>
      </c>
      <c r="M1" s="140"/>
      <c r="N1" s="141"/>
      <c r="O1" s="139"/>
      <c r="P1" s="139"/>
      <c r="Q1" s="139"/>
      <c r="R1" s="426">
        <v>4</v>
      </c>
      <c r="S1" s="435">
        <v>11</v>
      </c>
      <c r="T1" s="427">
        <v>3</v>
      </c>
      <c r="U1" s="433">
        <v>7</v>
      </c>
      <c r="V1" s="57"/>
      <c r="W1" s="57"/>
      <c r="X1" s="433">
        <v>8</v>
      </c>
      <c r="Y1" s="433">
        <v>9</v>
      </c>
      <c r="Z1" s="433">
        <v>10</v>
      </c>
      <c r="AA1" s="57"/>
      <c r="AB1" s="57"/>
      <c r="AC1" s="430" t="s">
        <v>485</v>
      </c>
      <c r="AD1" s="57"/>
      <c r="AE1" s="430" t="s">
        <v>484</v>
      </c>
      <c r="AF1" s="57"/>
      <c r="AG1" s="57"/>
      <c r="AH1" s="57"/>
      <c r="AI1" s="57"/>
      <c r="AJ1" s="57"/>
    </row>
    <row r="2" spans="1:36" ht="20.25" customHeight="1" thickBot="1" x14ac:dyDescent="0.2">
      <c r="A2" s="78" t="s">
        <v>99</v>
      </c>
      <c r="B2" s="50"/>
      <c r="C2" s="40"/>
      <c r="D2" s="135"/>
      <c r="E2" s="135"/>
      <c r="F2" s="136" t="s">
        <v>89</v>
      </c>
      <c r="H2" s="362" t="s">
        <v>328</v>
      </c>
      <c r="I2" s="429" t="s">
        <v>329</v>
      </c>
      <c r="J2" s="424" t="s">
        <v>330</v>
      </c>
      <c r="K2" s="365" t="s">
        <v>331</v>
      </c>
      <c r="L2" s="366" t="s">
        <v>332</v>
      </c>
      <c r="M2" s="425" t="s">
        <v>333</v>
      </c>
      <c r="N2" s="368" t="s">
        <v>334</v>
      </c>
      <c r="O2" s="368" t="s">
        <v>335</v>
      </c>
      <c r="P2" s="370" t="s">
        <v>336</v>
      </c>
      <c r="Q2" s="368" t="s">
        <v>337</v>
      </c>
      <c r="R2" s="371" t="s">
        <v>136</v>
      </c>
      <c r="S2" s="372" t="s">
        <v>139</v>
      </c>
      <c r="T2" s="428" t="s">
        <v>135</v>
      </c>
      <c r="U2" s="373" t="s">
        <v>182</v>
      </c>
      <c r="V2" s="374" t="s">
        <v>338</v>
      </c>
      <c r="W2" s="375" t="s">
        <v>339</v>
      </c>
      <c r="X2" s="377" t="s">
        <v>137</v>
      </c>
      <c r="Y2" s="377" t="s">
        <v>340</v>
      </c>
      <c r="Z2" s="434" t="s">
        <v>138</v>
      </c>
      <c r="AA2" s="379" t="s">
        <v>341</v>
      </c>
      <c r="AB2" s="380" t="s">
        <v>342</v>
      </c>
      <c r="AC2" s="432" t="s">
        <v>343</v>
      </c>
      <c r="AD2" s="261" t="s">
        <v>344</v>
      </c>
      <c r="AE2" s="431" t="s">
        <v>345</v>
      </c>
      <c r="AF2" s="261" t="s">
        <v>346</v>
      </c>
      <c r="AG2" s="262" t="s">
        <v>347</v>
      </c>
      <c r="AH2" s="263" t="s">
        <v>348</v>
      </c>
      <c r="AI2" s="264" t="s">
        <v>349</v>
      </c>
      <c r="AJ2" s="54"/>
    </row>
    <row r="3" spans="1:36" ht="20.25" customHeight="1" thickTop="1" x14ac:dyDescent="0.15">
      <c r="A3" s="80" t="s">
        <v>28</v>
      </c>
      <c r="B3" s="456" t="s">
        <v>301</v>
      </c>
      <c r="C3" s="457"/>
      <c r="D3" s="457"/>
      <c r="E3" s="457"/>
      <c r="F3" s="458"/>
      <c r="G3" s="149"/>
      <c r="H3" s="265">
        <v>48</v>
      </c>
      <c r="I3" s="266" t="s">
        <v>350</v>
      </c>
      <c r="J3" s="267" t="s">
        <v>351</v>
      </c>
      <c r="K3" s="268" t="s">
        <v>352</v>
      </c>
      <c r="L3" s="269">
        <v>44316</v>
      </c>
      <c r="M3" s="270" t="s">
        <v>353</v>
      </c>
      <c r="N3" s="271" t="s">
        <v>354</v>
      </c>
      <c r="O3" s="271" t="s">
        <v>134</v>
      </c>
      <c r="P3" s="271" t="s">
        <v>355</v>
      </c>
      <c r="Q3" s="271" t="s">
        <v>356</v>
      </c>
      <c r="R3" s="272" t="s">
        <v>480</v>
      </c>
      <c r="S3" s="273" t="s">
        <v>358</v>
      </c>
      <c r="T3" s="274" t="s">
        <v>359</v>
      </c>
      <c r="U3" s="274" t="s">
        <v>360</v>
      </c>
      <c r="V3" s="275" t="s">
        <v>361</v>
      </c>
      <c r="W3" s="276"/>
      <c r="X3" s="277">
        <v>50000000</v>
      </c>
      <c r="Y3" s="277">
        <v>46500000</v>
      </c>
      <c r="Z3" s="278">
        <f t="shared" ref="Z3:Z13" si="0">Y3/X3</f>
        <v>0.93</v>
      </c>
      <c r="AA3" s="279"/>
      <c r="AB3" s="280"/>
      <c r="AC3" s="322" t="s">
        <v>446</v>
      </c>
      <c r="AD3" s="281" t="s">
        <v>461</v>
      </c>
      <c r="AE3" s="324" t="s">
        <v>444</v>
      </c>
      <c r="AF3" s="281" t="s">
        <v>362</v>
      </c>
      <c r="AG3" s="281" t="s">
        <v>363</v>
      </c>
      <c r="AH3" s="282"/>
      <c r="AI3" s="265" t="s">
        <v>364</v>
      </c>
    </row>
    <row r="4" spans="1:36" ht="20.25" customHeight="1" x14ac:dyDescent="0.15">
      <c r="A4" s="459" t="s">
        <v>36</v>
      </c>
      <c r="B4" s="462" t="s">
        <v>29</v>
      </c>
      <c r="C4" s="463" t="s">
        <v>77</v>
      </c>
      <c r="D4" s="137" t="s">
        <v>37</v>
      </c>
      <c r="E4" s="137" t="s">
        <v>30</v>
      </c>
      <c r="F4" s="138" t="s">
        <v>95</v>
      </c>
      <c r="H4" s="265"/>
      <c r="I4" s="266"/>
      <c r="J4" s="267"/>
      <c r="K4" s="268"/>
      <c r="L4" s="269"/>
      <c r="M4" s="270"/>
      <c r="N4" s="271"/>
      <c r="O4" s="271"/>
      <c r="P4" s="271"/>
      <c r="Q4" s="271"/>
      <c r="R4" s="272"/>
      <c r="S4" s="273"/>
      <c r="T4" s="274"/>
      <c r="U4" s="274"/>
      <c r="V4" s="275"/>
      <c r="W4" s="276"/>
      <c r="X4" s="277"/>
      <c r="Y4" s="277"/>
      <c r="Z4" s="278"/>
      <c r="AA4" s="279"/>
      <c r="AB4" s="280"/>
      <c r="AC4" s="322"/>
      <c r="AD4" s="328"/>
      <c r="AE4" s="324"/>
      <c r="AF4" s="328"/>
      <c r="AG4" s="328"/>
      <c r="AH4" s="329"/>
      <c r="AI4" s="265"/>
    </row>
    <row r="5" spans="1:36" ht="20.25" customHeight="1" x14ac:dyDescent="0.15">
      <c r="A5" s="460"/>
      <c r="B5" s="462"/>
      <c r="C5" s="464"/>
      <c r="D5" s="137" t="s">
        <v>38</v>
      </c>
      <c r="E5" s="137" t="s">
        <v>31</v>
      </c>
      <c r="F5" s="138" t="s">
        <v>39</v>
      </c>
      <c r="H5" s="265"/>
      <c r="I5" s="266"/>
      <c r="J5" s="267"/>
      <c r="K5" s="268"/>
      <c r="L5" s="269"/>
      <c r="M5" s="270"/>
      <c r="N5" s="271"/>
      <c r="O5" s="271"/>
      <c r="P5" s="271"/>
      <c r="Q5" s="271"/>
      <c r="R5" s="272"/>
      <c r="S5" s="273"/>
      <c r="T5" s="274"/>
      <c r="U5" s="274"/>
      <c r="V5" s="275"/>
      <c r="W5" s="276"/>
      <c r="X5" s="277"/>
      <c r="Y5" s="277"/>
      <c r="Z5" s="278"/>
      <c r="AA5" s="279"/>
      <c r="AB5" s="280"/>
      <c r="AC5" s="322"/>
      <c r="AD5" s="328"/>
      <c r="AE5" s="324"/>
      <c r="AF5" s="328"/>
      <c r="AG5" s="328"/>
      <c r="AH5" s="329"/>
      <c r="AI5" s="265"/>
    </row>
    <row r="6" spans="1:36" ht="20.25" customHeight="1" x14ac:dyDescent="0.15">
      <c r="A6" s="460"/>
      <c r="B6" s="465">
        <v>44316</v>
      </c>
      <c r="C6" s="466" t="s">
        <v>487</v>
      </c>
      <c r="D6" s="468">
        <v>50000000</v>
      </c>
      <c r="E6" s="468">
        <v>46500000</v>
      </c>
      <c r="F6" s="470">
        <v>0.93</v>
      </c>
      <c r="H6" s="265"/>
      <c r="I6" s="266"/>
      <c r="J6" s="267"/>
      <c r="K6" s="268"/>
      <c r="L6" s="269"/>
      <c r="M6" s="270"/>
      <c r="N6" s="271"/>
      <c r="O6" s="271"/>
      <c r="P6" s="271"/>
      <c r="Q6" s="271"/>
      <c r="R6" s="272"/>
      <c r="S6" s="273"/>
      <c r="T6" s="274"/>
      <c r="U6" s="274"/>
      <c r="V6" s="275"/>
      <c r="W6" s="276"/>
      <c r="X6" s="277"/>
      <c r="Y6" s="277"/>
      <c r="Z6" s="278"/>
      <c r="AA6" s="279"/>
      <c r="AB6" s="280"/>
      <c r="AC6" s="322"/>
      <c r="AD6" s="328"/>
      <c r="AE6" s="324"/>
      <c r="AF6" s="328"/>
      <c r="AG6" s="328"/>
      <c r="AH6" s="329"/>
      <c r="AI6" s="265"/>
    </row>
    <row r="7" spans="1:36" ht="20.25" customHeight="1" x14ac:dyDescent="0.15">
      <c r="A7" s="461"/>
      <c r="B7" s="465"/>
      <c r="C7" s="467"/>
      <c r="D7" s="469"/>
      <c r="E7" s="469"/>
      <c r="F7" s="470"/>
      <c r="H7" s="265"/>
      <c r="I7" s="266"/>
      <c r="J7" s="267"/>
      <c r="K7" s="268"/>
      <c r="L7" s="269"/>
      <c r="M7" s="270"/>
      <c r="N7" s="271"/>
      <c r="O7" s="271"/>
      <c r="P7" s="271"/>
      <c r="Q7" s="271"/>
      <c r="R7" s="272"/>
      <c r="S7" s="273"/>
      <c r="T7" s="274"/>
      <c r="U7" s="274"/>
      <c r="V7" s="275"/>
      <c r="W7" s="276"/>
      <c r="X7" s="277"/>
      <c r="Y7" s="277"/>
      <c r="Z7" s="278"/>
      <c r="AA7" s="279"/>
      <c r="AB7" s="280"/>
      <c r="AC7" s="322"/>
      <c r="AD7" s="328"/>
      <c r="AE7" s="324"/>
      <c r="AF7" s="328"/>
      <c r="AG7" s="328"/>
      <c r="AH7" s="329"/>
      <c r="AI7" s="265"/>
    </row>
    <row r="8" spans="1:36" ht="20.25" customHeight="1" x14ac:dyDescent="0.15">
      <c r="A8" s="442" t="s">
        <v>32</v>
      </c>
      <c r="B8" s="133" t="s">
        <v>33</v>
      </c>
      <c r="C8" s="133" t="s">
        <v>42</v>
      </c>
      <c r="D8" s="444" t="s">
        <v>34</v>
      </c>
      <c r="E8" s="444"/>
      <c r="F8" s="445"/>
      <c r="H8" s="265"/>
      <c r="I8" s="266"/>
      <c r="J8" s="267"/>
      <c r="K8" s="268"/>
      <c r="L8" s="269"/>
      <c r="M8" s="270"/>
      <c r="N8" s="271"/>
      <c r="O8" s="271"/>
      <c r="P8" s="271"/>
      <c r="Q8" s="271"/>
      <c r="R8" s="272"/>
      <c r="S8" s="273"/>
      <c r="T8" s="274"/>
      <c r="U8" s="274"/>
      <c r="V8" s="275"/>
      <c r="W8" s="276"/>
      <c r="X8" s="277"/>
      <c r="Y8" s="277"/>
      <c r="Z8" s="278"/>
      <c r="AA8" s="279"/>
      <c r="AB8" s="280"/>
      <c r="AC8" s="322"/>
      <c r="AD8" s="328"/>
      <c r="AE8" s="324"/>
      <c r="AF8" s="328"/>
      <c r="AG8" s="328"/>
      <c r="AH8" s="329"/>
      <c r="AI8" s="265"/>
    </row>
    <row r="9" spans="1:36" ht="20.25" customHeight="1" x14ac:dyDescent="0.15">
      <c r="A9" s="443"/>
      <c r="B9" s="9" t="s">
        <v>310</v>
      </c>
      <c r="C9" s="9" t="s">
        <v>513</v>
      </c>
      <c r="D9" s="446" t="s">
        <v>489</v>
      </c>
      <c r="E9" s="447"/>
      <c r="F9" s="448"/>
      <c r="H9" s="265"/>
      <c r="I9" s="266"/>
      <c r="J9" s="267"/>
      <c r="K9" s="268"/>
      <c r="L9" s="269"/>
      <c r="M9" s="270"/>
      <c r="N9" s="271"/>
      <c r="O9" s="271"/>
      <c r="P9" s="271"/>
      <c r="Q9" s="271"/>
      <c r="R9" s="272"/>
      <c r="S9" s="273"/>
      <c r="T9" s="274"/>
      <c r="U9" s="274"/>
      <c r="V9" s="275"/>
      <c r="W9" s="276"/>
      <c r="X9" s="277"/>
      <c r="Y9" s="277"/>
      <c r="Z9" s="278"/>
      <c r="AA9" s="279"/>
      <c r="AB9" s="280"/>
      <c r="AC9" s="322"/>
      <c r="AD9" s="328"/>
      <c r="AE9" s="324"/>
      <c r="AF9" s="328"/>
      <c r="AG9" s="328"/>
      <c r="AH9" s="329"/>
      <c r="AI9" s="265"/>
    </row>
    <row r="10" spans="1:36" ht="20.25" customHeight="1" x14ac:dyDescent="0.15">
      <c r="A10" s="88" t="s">
        <v>41</v>
      </c>
      <c r="B10" s="449" t="s">
        <v>157</v>
      </c>
      <c r="C10" s="450"/>
      <c r="D10" s="451"/>
      <c r="E10" s="451"/>
      <c r="F10" s="452"/>
      <c r="H10" s="283"/>
      <c r="I10" s="284"/>
      <c r="J10" s="285"/>
      <c r="K10" s="286"/>
      <c r="L10" s="287"/>
      <c r="M10" s="270"/>
      <c r="N10" s="271"/>
      <c r="O10" s="271"/>
      <c r="P10" s="271"/>
      <c r="Q10" s="271"/>
      <c r="R10" s="272"/>
      <c r="S10" s="273"/>
      <c r="T10" s="271"/>
      <c r="U10" s="271"/>
      <c r="V10" s="288"/>
      <c r="W10" s="289"/>
      <c r="X10" s="290"/>
      <c r="Y10" s="290"/>
      <c r="Z10" s="291"/>
      <c r="AA10" s="292"/>
      <c r="AB10" s="293"/>
      <c r="AC10" s="323"/>
      <c r="AD10" s="314"/>
      <c r="AE10" s="325"/>
      <c r="AF10" s="314"/>
      <c r="AG10" s="314"/>
      <c r="AH10" s="295"/>
      <c r="AI10" s="283"/>
    </row>
    <row r="11" spans="1:36" ht="20.25" customHeight="1" x14ac:dyDescent="0.15">
      <c r="A11" s="88" t="s">
        <v>40</v>
      </c>
      <c r="B11" s="453" t="s">
        <v>486</v>
      </c>
      <c r="C11" s="451"/>
      <c r="D11" s="451"/>
      <c r="E11" s="451"/>
      <c r="F11" s="452"/>
      <c r="H11" s="283"/>
      <c r="I11" s="284"/>
      <c r="J11" s="285"/>
      <c r="K11" s="286"/>
      <c r="L11" s="287"/>
      <c r="M11" s="270"/>
      <c r="N11" s="271"/>
      <c r="O11" s="271"/>
      <c r="P11" s="271"/>
      <c r="Q11" s="271"/>
      <c r="R11" s="272"/>
      <c r="S11" s="273"/>
      <c r="T11" s="271"/>
      <c r="U11" s="271"/>
      <c r="V11" s="288"/>
      <c r="W11" s="289"/>
      <c r="X11" s="290"/>
      <c r="Y11" s="290"/>
      <c r="Z11" s="291"/>
      <c r="AA11" s="292"/>
      <c r="AB11" s="293"/>
      <c r="AC11" s="323"/>
      <c r="AD11" s="314"/>
      <c r="AE11" s="325"/>
      <c r="AF11" s="314"/>
      <c r="AG11" s="314"/>
      <c r="AH11" s="295"/>
      <c r="AI11" s="283"/>
    </row>
    <row r="12" spans="1:36" ht="20.25" customHeight="1" thickBot="1" x14ac:dyDescent="0.2">
      <c r="A12" s="81" t="s">
        <v>35</v>
      </c>
      <c r="B12" s="454"/>
      <c r="C12" s="454"/>
      <c r="D12" s="454"/>
      <c r="E12" s="454"/>
      <c r="F12" s="455"/>
      <c r="H12" s="331"/>
      <c r="I12" s="332"/>
      <c r="J12" s="333"/>
      <c r="K12" s="334"/>
      <c r="L12" s="335"/>
      <c r="M12" s="336"/>
      <c r="N12" s="337"/>
      <c r="O12" s="337"/>
      <c r="P12" s="337"/>
      <c r="Q12" s="337"/>
      <c r="R12" s="338"/>
      <c r="S12" s="339"/>
      <c r="T12" s="337"/>
      <c r="U12" s="337"/>
      <c r="V12" s="340"/>
      <c r="W12" s="341"/>
      <c r="X12" s="342"/>
      <c r="Y12" s="342"/>
      <c r="Z12" s="343"/>
      <c r="AA12" s="344"/>
      <c r="AB12" s="345"/>
      <c r="AC12" s="346"/>
      <c r="AD12" s="347"/>
      <c r="AE12" s="348"/>
      <c r="AF12" s="347"/>
      <c r="AG12" s="347"/>
      <c r="AH12" s="349"/>
      <c r="AI12" s="331"/>
    </row>
    <row r="13" spans="1:36" ht="20.25" customHeight="1" thickTop="1" x14ac:dyDescent="0.15">
      <c r="A13" s="80" t="s">
        <v>28</v>
      </c>
      <c r="B13" s="456" t="s">
        <v>302</v>
      </c>
      <c r="C13" s="457"/>
      <c r="D13" s="457"/>
      <c r="E13" s="457"/>
      <c r="F13" s="458"/>
      <c r="G13" s="149"/>
      <c r="H13" s="296">
        <v>49</v>
      </c>
      <c r="I13" s="297" t="s">
        <v>365</v>
      </c>
      <c r="J13" s="298" t="s">
        <v>366</v>
      </c>
      <c r="K13" s="299" t="s">
        <v>367</v>
      </c>
      <c r="L13" s="300">
        <v>44323</v>
      </c>
      <c r="M13" s="301" t="s">
        <v>368</v>
      </c>
      <c r="N13" s="302" t="s">
        <v>369</v>
      </c>
      <c r="O13" s="302" t="s">
        <v>370</v>
      </c>
      <c r="P13" s="302" t="s">
        <v>371</v>
      </c>
      <c r="Q13" s="302" t="s">
        <v>372</v>
      </c>
      <c r="R13" s="272" t="s">
        <v>481</v>
      </c>
      <c r="S13" s="304" t="s">
        <v>373</v>
      </c>
      <c r="T13" s="302" t="s">
        <v>374</v>
      </c>
      <c r="U13" s="302" t="s">
        <v>375</v>
      </c>
      <c r="V13" s="305" t="s">
        <v>376</v>
      </c>
      <c r="W13" s="306"/>
      <c r="X13" s="307">
        <v>1362400</v>
      </c>
      <c r="Y13" s="307">
        <v>1200000</v>
      </c>
      <c r="Z13" s="308">
        <f t="shared" si="0"/>
        <v>0.88079859072225486</v>
      </c>
      <c r="AA13" s="309"/>
      <c r="AB13" s="310"/>
      <c r="AC13" s="326" t="s">
        <v>447</v>
      </c>
      <c r="AD13" s="312">
        <v>44328</v>
      </c>
      <c r="AE13" s="327" t="s">
        <v>445</v>
      </c>
      <c r="AF13" s="312">
        <v>44328</v>
      </c>
      <c r="AG13" s="312">
        <v>44330</v>
      </c>
      <c r="AH13" s="313">
        <v>1200000</v>
      </c>
      <c r="AI13" s="296" t="s">
        <v>377</v>
      </c>
    </row>
    <row r="14" spans="1:36" ht="20.25" customHeight="1" x14ac:dyDescent="0.15">
      <c r="A14" s="459" t="s">
        <v>36</v>
      </c>
      <c r="B14" s="462" t="s">
        <v>29</v>
      </c>
      <c r="C14" s="463" t="s">
        <v>77</v>
      </c>
      <c r="D14" s="252" t="s">
        <v>37</v>
      </c>
      <c r="E14" s="252" t="s">
        <v>30</v>
      </c>
      <c r="F14" s="253" t="s">
        <v>95</v>
      </c>
      <c r="H14" s="283"/>
      <c r="I14" s="284"/>
      <c r="J14" s="285"/>
      <c r="K14" s="286"/>
      <c r="L14" s="287"/>
      <c r="M14" s="270"/>
      <c r="N14" s="271"/>
      <c r="O14" s="271"/>
      <c r="P14" s="271"/>
      <c r="Q14" s="271"/>
      <c r="R14" s="272"/>
      <c r="S14" s="273"/>
      <c r="T14" s="271"/>
      <c r="U14" s="271"/>
      <c r="V14" s="288"/>
      <c r="W14" s="289"/>
      <c r="X14" s="290"/>
      <c r="Y14" s="290"/>
      <c r="Z14" s="291"/>
      <c r="AA14" s="292"/>
      <c r="AB14" s="293"/>
      <c r="AC14" s="323"/>
      <c r="AD14" s="294"/>
      <c r="AE14" s="325"/>
      <c r="AF14" s="294"/>
      <c r="AG14" s="294"/>
      <c r="AH14" s="295"/>
      <c r="AI14" s="283"/>
    </row>
    <row r="15" spans="1:36" ht="20.25" customHeight="1" x14ac:dyDescent="0.15">
      <c r="A15" s="460"/>
      <c r="B15" s="462"/>
      <c r="C15" s="464"/>
      <c r="D15" s="252" t="s">
        <v>38</v>
      </c>
      <c r="E15" s="252" t="s">
        <v>31</v>
      </c>
      <c r="F15" s="253" t="s">
        <v>39</v>
      </c>
      <c r="H15" s="283"/>
      <c r="I15" s="284"/>
      <c r="J15" s="285"/>
      <c r="K15" s="286"/>
      <c r="L15" s="287"/>
      <c r="M15" s="270"/>
      <c r="N15" s="271"/>
      <c r="O15" s="271"/>
      <c r="P15" s="271"/>
      <c r="Q15" s="271"/>
      <c r="R15" s="272"/>
      <c r="S15" s="273"/>
      <c r="T15" s="271"/>
      <c r="U15" s="271"/>
      <c r="V15" s="288"/>
      <c r="W15" s="289"/>
      <c r="X15" s="290"/>
      <c r="Y15" s="290"/>
      <c r="Z15" s="291"/>
      <c r="AA15" s="292"/>
      <c r="AB15" s="293"/>
      <c r="AC15" s="323"/>
      <c r="AD15" s="294"/>
      <c r="AE15" s="325"/>
      <c r="AF15" s="294"/>
      <c r="AG15" s="294"/>
      <c r="AH15" s="295"/>
      <c r="AI15" s="283"/>
    </row>
    <row r="16" spans="1:36" ht="20.25" customHeight="1" x14ac:dyDescent="0.15">
      <c r="A16" s="460"/>
      <c r="B16" s="465">
        <v>44323</v>
      </c>
      <c r="C16" s="466" t="s">
        <v>491</v>
      </c>
      <c r="D16" s="468">
        <v>1362400</v>
      </c>
      <c r="E16" s="468">
        <v>1200000</v>
      </c>
      <c r="F16" s="470">
        <v>0.88079859072225486</v>
      </c>
      <c r="H16" s="283"/>
      <c r="I16" s="284"/>
      <c r="J16" s="285"/>
      <c r="K16" s="286"/>
      <c r="L16" s="287"/>
      <c r="M16" s="270"/>
      <c r="N16" s="271"/>
      <c r="O16" s="271"/>
      <c r="P16" s="271"/>
      <c r="Q16" s="271"/>
      <c r="R16" s="272"/>
      <c r="S16" s="273"/>
      <c r="T16" s="271"/>
      <c r="U16" s="271"/>
      <c r="V16" s="288"/>
      <c r="W16" s="289"/>
      <c r="X16" s="290"/>
      <c r="Y16" s="290"/>
      <c r="Z16" s="291"/>
      <c r="AA16" s="292"/>
      <c r="AB16" s="293"/>
      <c r="AC16" s="323"/>
      <c r="AD16" s="294"/>
      <c r="AE16" s="325"/>
      <c r="AF16" s="294"/>
      <c r="AG16" s="294"/>
      <c r="AH16" s="295"/>
      <c r="AI16" s="283"/>
    </row>
    <row r="17" spans="1:35" ht="20.25" customHeight="1" x14ac:dyDescent="0.15">
      <c r="A17" s="461"/>
      <c r="B17" s="465"/>
      <c r="C17" s="467"/>
      <c r="D17" s="469"/>
      <c r="E17" s="469"/>
      <c r="F17" s="470"/>
      <c r="H17" s="283"/>
      <c r="I17" s="284"/>
      <c r="J17" s="285"/>
      <c r="K17" s="286"/>
      <c r="L17" s="287"/>
      <c r="M17" s="270"/>
      <c r="N17" s="271"/>
      <c r="O17" s="271"/>
      <c r="P17" s="271"/>
      <c r="Q17" s="271"/>
      <c r="R17" s="272"/>
      <c r="S17" s="273"/>
      <c r="T17" s="271"/>
      <c r="U17" s="271"/>
      <c r="V17" s="288"/>
      <c r="W17" s="289"/>
      <c r="X17" s="290"/>
      <c r="Y17" s="290"/>
      <c r="Z17" s="291"/>
      <c r="AA17" s="292"/>
      <c r="AB17" s="293"/>
      <c r="AC17" s="323"/>
      <c r="AD17" s="294"/>
      <c r="AE17" s="325"/>
      <c r="AF17" s="294"/>
      <c r="AG17" s="294"/>
      <c r="AH17" s="295"/>
      <c r="AI17" s="283"/>
    </row>
    <row r="18" spans="1:35" ht="20.25" customHeight="1" x14ac:dyDescent="0.15">
      <c r="A18" s="442" t="s">
        <v>32</v>
      </c>
      <c r="B18" s="254" t="s">
        <v>33</v>
      </c>
      <c r="C18" s="254" t="s">
        <v>42</v>
      </c>
      <c r="D18" s="444" t="s">
        <v>34</v>
      </c>
      <c r="E18" s="444"/>
      <c r="F18" s="445"/>
      <c r="H18" s="283"/>
      <c r="I18" s="284"/>
      <c r="J18" s="285"/>
      <c r="K18" s="286"/>
      <c r="L18" s="287"/>
      <c r="M18" s="270"/>
      <c r="N18" s="271"/>
      <c r="O18" s="271"/>
      <c r="P18" s="271"/>
      <c r="Q18" s="271"/>
      <c r="R18" s="272"/>
      <c r="S18" s="273"/>
      <c r="T18" s="271"/>
      <c r="U18" s="271"/>
      <c r="V18" s="288"/>
      <c r="W18" s="289"/>
      <c r="X18" s="290"/>
      <c r="Y18" s="290"/>
      <c r="Z18" s="291"/>
      <c r="AA18" s="292"/>
      <c r="AB18" s="293"/>
      <c r="AC18" s="323"/>
      <c r="AD18" s="294"/>
      <c r="AE18" s="325"/>
      <c r="AF18" s="294"/>
      <c r="AG18" s="294"/>
      <c r="AH18" s="295"/>
      <c r="AI18" s="283"/>
    </row>
    <row r="19" spans="1:35" ht="20.25" customHeight="1" x14ac:dyDescent="0.15">
      <c r="A19" s="443"/>
      <c r="B19" s="9" t="s">
        <v>200</v>
      </c>
      <c r="C19" s="9" t="s">
        <v>514</v>
      </c>
      <c r="D19" s="446" t="s">
        <v>492</v>
      </c>
      <c r="E19" s="447"/>
      <c r="F19" s="448"/>
      <c r="H19" s="283"/>
      <c r="I19" s="284"/>
      <c r="J19" s="285"/>
      <c r="K19" s="286"/>
      <c r="L19" s="287"/>
      <c r="M19" s="270"/>
      <c r="N19" s="271"/>
      <c r="O19" s="271"/>
      <c r="P19" s="271"/>
      <c r="Q19" s="271"/>
      <c r="R19" s="272"/>
      <c r="S19" s="273"/>
      <c r="T19" s="271"/>
      <c r="U19" s="271"/>
      <c r="V19" s="288"/>
      <c r="W19" s="289"/>
      <c r="X19" s="290"/>
      <c r="Y19" s="290"/>
      <c r="Z19" s="291"/>
      <c r="AA19" s="292"/>
      <c r="AB19" s="293"/>
      <c r="AC19" s="323"/>
      <c r="AD19" s="294"/>
      <c r="AE19" s="325"/>
      <c r="AF19" s="294"/>
      <c r="AG19" s="294"/>
      <c r="AH19" s="295"/>
      <c r="AI19" s="283"/>
    </row>
    <row r="20" spans="1:35" ht="20.25" customHeight="1" x14ac:dyDescent="0.15">
      <c r="A20" s="88" t="s">
        <v>41</v>
      </c>
      <c r="B20" s="449" t="s">
        <v>157</v>
      </c>
      <c r="C20" s="450"/>
      <c r="D20" s="451"/>
      <c r="E20" s="451"/>
      <c r="F20" s="452"/>
      <c r="H20" s="283"/>
      <c r="I20" s="284"/>
      <c r="J20" s="285"/>
      <c r="K20" s="286"/>
      <c r="L20" s="287"/>
      <c r="M20" s="270"/>
      <c r="N20" s="271"/>
      <c r="O20" s="271"/>
      <c r="P20" s="271"/>
      <c r="Q20" s="271"/>
      <c r="R20" s="272"/>
      <c r="S20" s="273"/>
      <c r="T20" s="271"/>
      <c r="U20" s="271"/>
      <c r="V20" s="288"/>
      <c r="W20" s="289"/>
      <c r="X20" s="290"/>
      <c r="Y20" s="290"/>
      <c r="Z20" s="291"/>
      <c r="AA20" s="292"/>
      <c r="AB20" s="293"/>
      <c r="AC20" s="323"/>
      <c r="AD20" s="294"/>
      <c r="AE20" s="325"/>
      <c r="AF20" s="294"/>
      <c r="AG20" s="294"/>
      <c r="AH20" s="295"/>
      <c r="AI20" s="283"/>
    </row>
    <row r="21" spans="1:35" ht="20.25" customHeight="1" x14ac:dyDescent="0.15">
      <c r="A21" s="88" t="s">
        <v>40</v>
      </c>
      <c r="B21" s="453" t="s">
        <v>486</v>
      </c>
      <c r="C21" s="451"/>
      <c r="D21" s="451"/>
      <c r="E21" s="451"/>
      <c r="F21" s="452"/>
      <c r="H21" s="283"/>
      <c r="I21" s="284"/>
      <c r="J21" s="285"/>
      <c r="K21" s="286"/>
      <c r="L21" s="287"/>
      <c r="M21" s="270"/>
      <c r="N21" s="271"/>
      <c r="O21" s="271"/>
      <c r="P21" s="271"/>
      <c r="Q21" s="271"/>
      <c r="R21" s="272"/>
      <c r="S21" s="273"/>
      <c r="T21" s="271"/>
      <c r="U21" s="271"/>
      <c r="V21" s="288"/>
      <c r="W21" s="401"/>
      <c r="X21" s="350"/>
      <c r="Y21" s="350"/>
      <c r="Z21" s="402"/>
      <c r="AA21" s="292"/>
      <c r="AB21" s="293"/>
      <c r="AC21" s="323"/>
      <c r="AD21" s="294"/>
      <c r="AE21" s="325"/>
      <c r="AF21" s="294"/>
      <c r="AG21" s="294"/>
      <c r="AH21" s="295"/>
      <c r="AI21" s="283"/>
    </row>
    <row r="22" spans="1:35" ht="20.25" customHeight="1" thickBot="1" x14ac:dyDescent="0.2">
      <c r="A22" s="81" t="s">
        <v>35</v>
      </c>
      <c r="B22" s="454"/>
      <c r="C22" s="454"/>
      <c r="D22" s="454"/>
      <c r="E22" s="454"/>
      <c r="F22" s="455"/>
      <c r="H22" s="331"/>
      <c r="I22" s="332"/>
      <c r="J22" s="333"/>
      <c r="K22" s="334"/>
      <c r="L22" s="335"/>
      <c r="M22" s="336"/>
      <c r="N22" s="337"/>
      <c r="O22" s="337"/>
      <c r="P22" s="337"/>
      <c r="Q22" s="337"/>
      <c r="R22" s="338"/>
      <c r="S22" s="339"/>
      <c r="T22" s="337"/>
      <c r="U22" s="337"/>
      <c r="V22" s="418"/>
      <c r="W22" s="419"/>
      <c r="X22" s="420"/>
      <c r="Y22" s="420"/>
      <c r="Z22" s="421"/>
      <c r="AA22" s="422"/>
      <c r="AB22" s="345"/>
      <c r="AC22" s="346"/>
      <c r="AD22" s="423"/>
      <c r="AE22" s="348"/>
      <c r="AF22" s="423"/>
      <c r="AG22" s="423"/>
      <c r="AH22" s="349"/>
      <c r="AI22" s="331"/>
    </row>
    <row r="23" spans="1:35" ht="20.25" customHeight="1" thickTop="1" x14ac:dyDescent="0.15">
      <c r="A23" s="80" t="s">
        <v>28</v>
      </c>
      <c r="B23" s="456" t="s">
        <v>303</v>
      </c>
      <c r="C23" s="457"/>
      <c r="D23" s="457"/>
      <c r="E23" s="457"/>
      <c r="F23" s="458"/>
      <c r="G23" s="149"/>
      <c r="H23" s="296">
        <v>50</v>
      </c>
      <c r="I23" s="297" t="s">
        <v>466</v>
      </c>
      <c r="J23" s="298" t="s">
        <v>467</v>
      </c>
      <c r="K23" s="299" t="s">
        <v>468</v>
      </c>
      <c r="L23" s="300">
        <v>44326</v>
      </c>
      <c r="M23" s="297" t="s">
        <v>469</v>
      </c>
      <c r="N23" s="298" t="s">
        <v>470</v>
      </c>
      <c r="O23" s="298" t="s">
        <v>471</v>
      </c>
      <c r="P23" s="298" t="s">
        <v>472</v>
      </c>
      <c r="Q23" s="298" t="s">
        <v>473</v>
      </c>
      <c r="R23" s="303" t="s">
        <v>482</v>
      </c>
      <c r="S23" s="405" t="s">
        <v>474</v>
      </c>
      <c r="T23" s="298" t="s">
        <v>475</v>
      </c>
      <c r="U23" s="298" t="s">
        <v>476</v>
      </c>
      <c r="V23" s="313" t="s">
        <v>477</v>
      </c>
      <c r="W23" s="406"/>
      <c r="X23" s="407">
        <v>1560000</v>
      </c>
      <c r="Y23" s="407">
        <v>1482000</v>
      </c>
      <c r="Z23" s="408">
        <f>Y23/X23</f>
        <v>0.95</v>
      </c>
      <c r="AA23" s="416"/>
      <c r="AB23" s="310"/>
      <c r="AC23" s="326" t="s">
        <v>448</v>
      </c>
      <c r="AD23" s="312">
        <v>44328</v>
      </c>
      <c r="AE23" s="327" t="s">
        <v>478</v>
      </c>
      <c r="AF23" s="312">
        <v>44328</v>
      </c>
      <c r="AG23" s="312">
        <v>44330</v>
      </c>
      <c r="AH23" s="313">
        <v>1482000</v>
      </c>
      <c r="AI23" s="296" t="s">
        <v>479</v>
      </c>
    </row>
    <row r="24" spans="1:35" ht="20.25" customHeight="1" x14ac:dyDescent="0.15">
      <c r="A24" s="459" t="s">
        <v>36</v>
      </c>
      <c r="B24" s="462" t="s">
        <v>29</v>
      </c>
      <c r="C24" s="463" t="s">
        <v>77</v>
      </c>
      <c r="D24" s="252" t="s">
        <v>37</v>
      </c>
      <c r="E24" s="252" t="s">
        <v>30</v>
      </c>
      <c r="F24" s="253" t="s">
        <v>95</v>
      </c>
      <c r="H24" s="381"/>
      <c r="I24" s="385"/>
      <c r="J24" s="351"/>
      <c r="K24" s="351"/>
      <c r="L24" s="386"/>
      <c r="M24" s="385"/>
      <c r="N24" s="351"/>
      <c r="O24" s="351"/>
      <c r="P24" s="351"/>
      <c r="Q24" s="351"/>
      <c r="R24" s="386"/>
      <c r="S24" s="385"/>
      <c r="T24" s="351"/>
      <c r="U24" s="351"/>
      <c r="V24" s="386"/>
      <c r="W24" s="385"/>
      <c r="X24" s="351"/>
      <c r="Y24" s="351"/>
      <c r="Z24" s="386"/>
      <c r="AA24" s="385"/>
      <c r="AB24" s="386"/>
      <c r="AC24" s="385"/>
      <c r="AD24" s="351"/>
      <c r="AE24" s="351"/>
      <c r="AF24" s="351"/>
      <c r="AG24" s="351"/>
      <c r="AH24" s="386"/>
      <c r="AI24" s="356"/>
    </row>
    <row r="25" spans="1:35" ht="20.25" customHeight="1" x14ac:dyDescent="0.15">
      <c r="A25" s="460"/>
      <c r="B25" s="462"/>
      <c r="C25" s="464"/>
      <c r="D25" s="252" t="s">
        <v>38</v>
      </c>
      <c r="E25" s="252" t="s">
        <v>31</v>
      </c>
      <c r="F25" s="253" t="s">
        <v>39</v>
      </c>
      <c r="H25" s="381"/>
      <c r="I25" s="385"/>
      <c r="J25" s="351"/>
      <c r="K25" s="351"/>
      <c r="L25" s="386"/>
      <c r="M25" s="385"/>
      <c r="N25" s="351"/>
      <c r="O25" s="351"/>
      <c r="P25" s="351"/>
      <c r="Q25" s="351"/>
      <c r="R25" s="386"/>
      <c r="S25" s="385"/>
      <c r="T25" s="351"/>
      <c r="U25" s="351"/>
      <c r="V25" s="386"/>
      <c r="W25" s="385"/>
      <c r="X25" s="351"/>
      <c r="Y25" s="351"/>
      <c r="Z25" s="386"/>
      <c r="AA25" s="385"/>
      <c r="AB25" s="386"/>
      <c r="AC25" s="385"/>
      <c r="AD25" s="351"/>
      <c r="AE25" s="351"/>
      <c r="AF25" s="351"/>
      <c r="AG25" s="351"/>
      <c r="AH25" s="386"/>
      <c r="AI25" s="356"/>
    </row>
    <row r="26" spans="1:35" ht="20.25" customHeight="1" x14ac:dyDescent="0.15">
      <c r="A26" s="460"/>
      <c r="B26" s="465">
        <v>44326</v>
      </c>
      <c r="C26" s="466" t="s">
        <v>494</v>
      </c>
      <c r="D26" s="468">
        <v>1560000</v>
      </c>
      <c r="E26" s="468">
        <v>1482000</v>
      </c>
      <c r="F26" s="470">
        <v>0.95</v>
      </c>
      <c r="H26" s="381"/>
      <c r="I26" s="385"/>
      <c r="J26" s="351"/>
      <c r="K26" s="351"/>
      <c r="L26" s="386"/>
      <c r="M26" s="385"/>
      <c r="N26" s="351"/>
      <c r="O26" s="351"/>
      <c r="P26" s="351"/>
      <c r="Q26" s="351"/>
      <c r="R26" s="386"/>
      <c r="S26" s="385"/>
      <c r="T26" s="351"/>
      <c r="U26" s="351"/>
      <c r="V26" s="386"/>
      <c r="W26" s="385"/>
      <c r="X26" s="351"/>
      <c r="Y26" s="351"/>
      <c r="Z26" s="386"/>
      <c r="AA26" s="385"/>
      <c r="AB26" s="386"/>
      <c r="AC26" s="385"/>
      <c r="AD26" s="351"/>
      <c r="AE26" s="351"/>
      <c r="AF26" s="351"/>
      <c r="AG26" s="351"/>
      <c r="AH26" s="386"/>
      <c r="AI26" s="356"/>
    </row>
    <row r="27" spans="1:35" ht="20.25" customHeight="1" x14ac:dyDescent="0.15">
      <c r="A27" s="461"/>
      <c r="B27" s="465"/>
      <c r="C27" s="467"/>
      <c r="D27" s="469"/>
      <c r="E27" s="469"/>
      <c r="F27" s="470"/>
      <c r="H27" s="381"/>
      <c r="I27" s="385"/>
      <c r="J27" s="351"/>
      <c r="K27" s="351"/>
      <c r="L27" s="386"/>
      <c r="M27" s="385"/>
      <c r="N27" s="351"/>
      <c r="O27" s="351"/>
      <c r="P27" s="351"/>
      <c r="Q27" s="351"/>
      <c r="R27" s="386"/>
      <c r="S27" s="385"/>
      <c r="T27" s="351"/>
      <c r="U27" s="351"/>
      <c r="V27" s="386"/>
      <c r="W27" s="385"/>
      <c r="X27" s="351"/>
      <c r="Y27" s="351"/>
      <c r="Z27" s="386"/>
      <c r="AA27" s="385"/>
      <c r="AB27" s="386"/>
      <c r="AC27" s="385"/>
      <c r="AD27" s="351"/>
      <c r="AE27" s="351"/>
      <c r="AF27" s="351"/>
      <c r="AG27" s="351"/>
      <c r="AH27" s="386"/>
      <c r="AI27" s="356"/>
    </row>
    <row r="28" spans="1:35" ht="20.25" customHeight="1" x14ac:dyDescent="0.15">
      <c r="A28" s="442" t="s">
        <v>32</v>
      </c>
      <c r="B28" s="254" t="s">
        <v>33</v>
      </c>
      <c r="C28" s="254" t="s">
        <v>42</v>
      </c>
      <c r="D28" s="444" t="s">
        <v>34</v>
      </c>
      <c r="E28" s="444"/>
      <c r="F28" s="445"/>
      <c r="H28" s="381"/>
      <c r="I28" s="385"/>
      <c r="J28" s="351"/>
      <c r="K28" s="351"/>
      <c r="L28" s="386"/>
      <c r="M28" s="385"/>
      <c r="N28" s="351"/>
      <c r="O28" s="351"/>
      <c r="P28" s="351"/>
      <c r="Q28" s="351"/>
      <c r="R28" s="386"/>
      <c r="S28" s="385"/>
      <c r="T28" s="351"/>
      <c r="U28" s="351"/>
      <c r="V28" s="386"/>
      <c r="W28" s="385"/>
      <c r="X28" s="351"/>
      <c r="Y28" s="351"/>
      <c r="Z28" s="386"/>
      <c r="AA28" s="385"/>
      <c r="AB28" s="386"/>
      <c r="AC28" s="385"/>
      <c r="AD28" s="351"/>
      <c r="AE28" s="351"/>
      <c r="AF28" s="351"/>
      <c r="AG28" s="351"/>
      <c r="AH28" s="386"/>
      <c r="AI28" s="356"/>
    </row>
    <row r="29" spans="1:35" ht="20.25" customHeight="1" x14ac:dyDescent="0.15">
      <c r="A29" s="443"/>
      <c r="B29" s="9" t="s">
        <v>159</v>
      </c>
      <c r="C29" s="9" t="s">
        <v>515</v>
      </c>
      <c r="D29" s="446" t="s">
        <v>495</v>
      </c>
      <c r="E29" s="447"/>
      <c r="F29" s="448"/>
      <c r="H29" s="381"/>
      <c r="I29" s="385"/>
      <c r="J29" s="351"/>
      <c r="K29" s="351"/>
      <c r="L29" s="386"/>
      <c r="M29" s="385"/>
      <c r="N29" s="351"/>
      <c r="O29" s="351"/>
      <c r="P29" s="351"/>
      <c r="Q29" s="351"/>
      <c r="R29" s="386"/>
      <c r="S29" s="385"/>
      <c r="T29" s="351"/>
      <c r="U29" s="351"/>
      <c r="V29" s="386"/>
      <c r="W29" s="385"/>
      <c r="X29" s="351"/>
      <c r="Y29" s="351"/>
      <c r="Z29" s="386"/>
      <c r="AA29" s="385"/>
      <c r="AB29" s="386"/>
      <c r="AC29" s="385"/>
      <c r="AD29" s="351"/>
      <c r="AE29" s="351"/>
      <c r="AF29" s="351"/>
      <c r="AG29" s="351"/>
      <c r="AH29" s="386"/>
      <c r="AI29" s="356"/>
    </row>
    <row r="30" spans="1:35" ht="20.25" customHeight="1" x14ac:dyDescent="0.15">
      <c r="A30" s="88" t="s">
        <v>41</v>
      </c>
      <c r="B30" s="449" t="s">
        <v>157</v>
      </c>
      <c r="C30" s="450"/>
      <c r="D30" s="451"/>
      <c r="E30" s="451"/>
      <c r="F30" s="452"/>
      <c r="H30" s="381"/>
      <c r="I30" s="385"/>
      <c r="J30" s="351"/>
      <c r="K30" s="351"/>
      <c r="L30" s="386"/>
      <c r="M30" s="385"/>
      <c r="N30" s="351"/>
      <c r="O30" s="351"/>
      <c r="P30" s="351"/>
      <c r="Q30" s="351"/>
      <c r="R30" s="386"/>
      <c r="S30" s="385"/>
      <c r="T30" s="351"/>
      <c r="U30" s="351"/>
      <c r="V30" s="386"/>
      <c r="W30" s="385"/>
      <c r="X30" s="351"/>
      <c r="Y30" s="351"/>
      <c r="Z30" s="386"/>
      <c r="AA30" s="385"/>
      <c r="AB30" s="386"/>
      <c r="AC30" s="385"/>
      <c r="AD30" s="351"/>
      <c r="AE30" s="351"/>
      <c r="AF30" s="351"/>
      <c r="AG30" s="351"/>
      <c r="AH30" s="386"/>
      <c r="AI30" s="356"/>
    </row>
    <row r="31" spans="1:35" ht="20.25" customHeight="1" x14ac:dyDescent="0.15">
      <c r="A31" s="88" t="s">
        <v>40</v>
      </c>
      <c r="B31" s="453" t="s">
        <v>486</v>
      </c>
      <c r="C31" s="451"/>
      <c r="D31" s="451"/>
      <c r="E31" s="451"/>
      <c r="F31" s="452"/>
      <c r="H31" s="381"/>
      <c r="I31" s="385"/>
      <c r="J31" s="351"/>
      <c r="K31" s="351"/>
      <c r="L31" s="386"/>
      <c r="M31" s="385"/>
      <c r="N31" s="351"/>
      <c r="O31" s="351"/>
      <c r="P31" s="351"/>
      <c r="Q31" s="351"/>
      <c r="R31" s="386"/>
      <c r="S31" s="385"/>
      <c r="T31" s="351"/>
      <c r="U31" s="351"/>
      <c r="V31" s="386"/>
      <c r="W31" s="385"/>
      <c r="X31" s="351"/>
      <c r="Y31" s="351"/>
      <c r="Z31" s="386"/>
      <c r="AA31" s="385"/>
      <c r="AB31" s="386"/>
      <c r="AC31" s="385"/>
      <c r="AD31" s="351"/>
      <c r="AE31" s="351"/>
      <c r="AF31" s="351"/>
      <c r="AG31" s="351"/>
      <c r="AH31" s="386"/>
      <c r="AI31" s="356"/>
    </row>
    <row r="32" spans="1:35" ht="20.25" customHeight="1" thickBot="1" x14ac:dyDescent="0.2">
      <c r="A32" s="81" t="s">
        <v>35</v>
      </c>
      <c r="B32" s="454"/>
      <c r="C32" s="454"/>
      <c r="D32" s="454"/>
      <c r="E32" s="454"/>
      <c r="F32" s="455"/>
      <c r="H32" s="417"/>
      <c r="I32" s="403"/>
      <c r="J32" s="399"/>
      <c r="K32" s="399"/>
      <c r="L32" s="400"/>
      <c r="M32" s="403"/>
      <c r="N32" s="399"/>
      <c r="O32" s="399"/>
      <c r="P32" s="399"/>
      <c r="Q32" s="399"/>
      <c r="R32" s="400"/>
      <c r="S32" s="403"/>
      <c r="T32" s="399"/>
      <c r="U32" s="399"/>
      <c r="V32" s="400"/>
      <c r="W32" s="403"/>
      <c r="X32" s="399"/>
      <c r="Y32" s="399"/>
      <c r="Z32" s="400"/>
      <c r="AA32" s="403"/>
      <c r="AB32" s="400"/>
      <c r="AC32" s="403"/>
      <c r="AD32" s="399"/>
      <c r="AE32" s="399"/>
      <c r="AF32" s="399"/>
      <c r="AG32" s="399"/>
      <c r="AH32" s="400"/>
      <c r="AI32" s="384"/>
    </row>
    <row r="33" spans="1:35" ht="20.25" customHeight="1" thickTop="1" x14ac:dyDescent="0.15">
      <c r="A33" s="80" t="s">
        <v>28</v>
      </c>
      <c r="B33" s="456" t="s">
        <v>304</v>
      </c>
      <c r="C33" s="457"/>
      <c r="D33" s="457"/>
      <c r="E33" s="457"/>
      <c r="F33" s="458"/>
      <c r="G33" s="149"/>
      <c r="H33" s="296">
        <v>51</v>
      </c>
      <c r="I33" s="297" t="s">
        <v>378</v>
      </c>
      <c r="J33" s="298" t="s">
        <v>379</v>
      </c>
      <c r="K33" s="299" t="s">
        <v>380</v>
      </c>
      <c r="L33" s="300">
        <v>44326</v>
      </c>
      <c r="M33" s="297" t="s">
        <v>368</v>
      </c>
      <c r="N33" s="298" t="s">
        <v>369</v>
      </c>
      <c r="O33" s="298" t="s">
        <v>381</v>
      </c>
      <c r="P33" s="298" t="s">
        <v>382</v>
      </c>
      <c r="Q33" s="298" t="s">
        <v>383</v>
      </c>
      <c r="R33" s="272" t="s">
        <v>384</v>
      </c>
      <c r="S33" s="405" t="s">
        <v>385</v>
      </c>
      <c r="T33" s="298" t="s">
        <v>386</v>
      </c>
      <c r="U33" s="298" t="s">
        <v>387</v>
      </c>
      <c r="V33" s="313" t="s">
        <v>388</v>
      </c>
      <c r="W33" s="406">
        <v>81250000</v>
      </c>
      <c r="X33" s="407">
        <v>81936000</v>
      </c>
      <c r="Y33" s="407">
        <v>80465240</v>
      </c>
      <c r="Z33" s="408">
        <f>Y33/X33</f>
        <v>0.98204989259910169</v>
      </c>
      <c r="AA33" s="311"/>
      <c r="AB33" s="409"/>
      <c r="AC33" s="326" t="s">
        <v>449</v>
      </c>
      <c r="AD33" s="410" t="s">
        <v>463</v>
      </c>
      <c r="AE33" s="327" t="s">
        <v>389</v>
      </c>
      <c r="AF33" s="410" t="s">
        <v>390</v>
      </c>
      <c r="AG33" s="312">
        <v>44342</v>
      </c>
      <c r="AH33" s="313">
        <v>80465240</v>
      </c>
      <c r="AI33" s="413" t="s">
        <v>391</v>
      </c>
    </row>
    <row r="34" spans="1:35" ht="20.25" customHeight="1" x14ac:dyDescent="0.15">
      <c r="A34" s="459" t="s">
        <v>36</v>
      </c>
      <c r="B34" s="462" t="s">
        <v>29</v>
      </c>
      <c r="C34" s="463" t="s">
        <v>77</v>
      </c>
      <c r="D34" s="252" t="s">
        <v>37</v>
      </c>
      <c r="E34" s="252" t="s">
        <v>30</v>
      </c>
      <c r="F34" s="253" t="s">
        <v>95</v>
      </c>
      <c r="H34" s="381"/>
      <c r="I34" s="385"/>
      <c r="J34" s="351"/>
      <c r="K34" s="351"/>
      <c r="L34" s="386"/>
      <c r="M34" s="385"/>
      <c r="N34" s="351"/>
      <c r="O34" s="351"/>
      <c r="P34" s="351"/>
      <c r="Q34" s="351"/>
      <c r="R34" s="386"/>
      <c r="S34" s="385"/>
      <c r="T34" s="351"/>
      <c r="U34" s="351"/>
      <c r="V34" s="386"/>
      <c r="W34" s="385"/>
      <c r="X34" s="351"/>
      <c r="Y34" s="351"/>
      <c r="Z34" s="386"/>
      <c r="AA34" s="385"/>
      <c r="AB34" s="386"/>
      <c r="AC34" s="385"/>
      <c r="AD34" s="351"/>
      <c r="AE34" s="351"/>
      <c r="AF34" s="351"/>
      <c r="AG34" s="351"/>
      <c r="AH34" s="386"/>
      <c r="AI34" s="356"/>
    </row>
    <row r="35" spans="1:35" ht="20.25" customHeight="1" x14ac:dyDescent="0.15">
      <c r="A35" s="460"/>
      <c r="B35" s="462"/>
      <c r="C35" s="464"/>
      <c r="D35" s="252" t="s">
        <v>38</v>
      </c>
      <c r="E35" s="252" t="s">
        <v>31</v>
      </c>
      <c r="F35" s="253" t="s">
        <v>39</v>
      </c>
      <c r="H35" s="381"/>
      <c r="I35" s="385"/>
      <c r="J35" s="351"/>
      <c r="K35" s="351"/>
      <c r="L35" s="386"/>
      <c r="M35" s="385"/>
      <c r="N35" s="351"/>
      <c r="O35" s="351"/>
      <c r="P35" s="351"/>
      <c r="Q35" s="351"/>
      <c r="R35" s="386"/>
      <c r="S35" s="385"/>
      <c r="T35" s="351"/>
      <c r="U35" s="351"/>
      <c r="V35" s="386"/>
      <c r="W35" s="385"/>
      <c r="X35" s="351"/>
      <c r="Y35" s="351"/>
      <c r="Z35" s="386"/>
      <c r="AA35" s="385"/>
      <c r="AB35" s="386"/>
      <c r="AC35" s="385"/>
      <c r="AD35" s="351"/>
      <c r="AE35" s="351"/>
      <c r="AF35" s="351"/>
      <c r="AG35" s="351"/>
      <c r="AH35" s="386"/>
      <c r="AI35" s="356"/>
    </row>
    <row r="36" spans="1:35" ht="20.25" customHeight="1" x14ac:dyDescent="0.15">
      <c r="A36" s="460"/>
      <c r="B36" s="465">
        <v>44326</v>
      </c>
      <c r="C36" s="466" t="s">
        <v>497</v>
      </c>
      <c r="D36" s="468">
        <v>81936000</v>
      </c>
      <c r="E36" s="468">
        <v>80465240</v>
      </c>
      <c r="F36" s="470">
        <v>0.98204989259910169</v>
      </c>
      <c r="H36" s="381"/>
      <c r="I36" s="385"/>
      <c r="J36" s="351"/>
      <c r="K36" s="351"/>
      <c r="L36" s="386"/>
      <c r="M36" s="385"/>
      <c r="N36" s="351"/>
      <c r="O36" s="351"/>
      <c r="P36" s="351"/>
      <c r="Q36" s="351"/>
      <c r="R36" s="386"/>
      <c r="S36" s="385"/>
      <c r="T36" s="351"/>
      <c r="U36" s="351"/>
      <c r="V36" s="386"/>
      <c r="W36" s="385"/>
      <c r="X36" s="351"/>
      <c r="Y36" s="351"/>
      <c r="Z36" s="386"/>
      <c r="AA36" s="385"/>
      <c r="AB36" s="386"/>
      <c r="AC36" s="385"/>
      <c r="AD36" s="351"/>
      <c r="AE36" s="351"/>
      <c r="AF36" s="351"/>
      <c r="AG36" s="351"/>
      <c r="AH36" s="386"/>
      <c r="AI36" s="356"/>
    </row>
    <row r="37" spans="1:35" ht="20.25" customHeight="1" x14ac:dyDescent="0.15">
      <c r="A37" s="461"/>
      <c r="B37" s="465"/>
      <c r="C37" s="467"/>
      <c r="D37" s="469"/>
      <c r="E37" s="469"/>
      <c r="F37" s="470"/>
      <c r="H37" s="381"/>
      <c r="I37" s="385"/>
      <c r="J37" s="351"/>
      <c r="K37" s="351"/>
      <c r="L37" s="386"/>
      <c r="M37" s="385"/>
      <c r="N37" s="351"/>
      <c r="O37" s="351"/>
      <c r="P37" s="351"/>
      <c r="Q37" s="351"/>
      <c r="R37" s="386"/>
      <c r="S37" s="385"/>
      <c r="T37" s="351"/>
      <c r="U37" s="351"/>
      <c r="V37" s="386"/>
      <c r="W37" s="385"/>
      <c r="X37" s="351"/>
      <c r="Y37" s="351"/>
      <c r="Z37" s="386"/>
      <c r="AA37" s="385"/>
      <c r="AB37" s="386"/>
      <c r="AC37" s="385"/>
      <c r="AD37" s="351"/>
      <c r="AE37" s="351"/>
      <c r="AF37" s="351"/>
      <c r="AG37" s="351"/>
      <c r="AH37" s="386"/>
      <c r="AI37" s="356"/>
    </row>
    <row r="38" spans="1:35" ht="20.25" customHeight="1" x14ac:dyDescent="0.15">
      <c r="A38" s="442" t="s">
        <v>32</v>
      </c>
      <c r="B38" s="254" t="s">
        <v>33</v>
      </c>
      <c r="C38" s="254" t="s">
        <v>42</v>
      </c>
      <c r="D38" s="444" t="s">
        <v>34</v>
      </c>
      <c r="E38" s="444"/>
      <c r="F38" s="445"/>
      <c r="H38" s="381"/>
      <c r="I38" s="385"/>
      <c r="J38" s="351"/>
      <c r="K38" s="351"/>
      <c r="L38" s="386"/>
      <c r="M38" s="385"/>
      <c r="N38" s="351"/>
      <c r="O38" s="351"/>
      <c r="P38" s="351"/>
      <c r="Q38" s="351"/>
      <c r="R38" s="386"/>
      <c r="S38" s="385"/>
      <c r="T38" s="351"/>
      <c r="U38" s="351"/>
      <c r="V38" s="386"/>
      <c r="W38" s="385"/>
      <c r="X38" s="351"/>
      <c r="Y38" s="351"/>
      <c r="Z38" s="386"/>
      <c r="AA38" s="385"/>
      <c r="AB38" s="386"/>
      <c r="AC38" s="385"/>
      <c r="AD38" s="351"/>
      <c r="AE38" s="351"/>
      <c r="AF38" s="351"/>
      <c r="AG38" s="351"/>
      <c r="AH38" s="386"/>
      <c r="AI38" s="356"/>
    </row>
    <row r="39" spans="1:35" ht="20.25" customHeight="1" x14ac:dyDescent="0.15">
      <c r="A39" s="443"/>
      <c r="B39" s="9" t="s">
        <v>311</v>
      </c>
      <c r="C39" s="9" t="s">
        <v>516</v>
      </c>
      <c r="D39" s="446" t="s">
        <v>499</v>
      </c>
      <c r="E39" s="447"/>
      <c r="F39" s="448"/>
      <c r="H39" s="381"/>
      <c r="I39" s="385"/>
      <c r="J39" s="351"/>
      <c r="K39" s="351"/>
      <c r="L39" s="386"/>
      <c r="M39" s="385"/>
      <c r="N39" s="351"/>
      <c r="O39" s="351"/>
      <c r="P39" s="351"/>
      <c r="Q39" s="351"/>
      <c r="R39" s="386"/>
      <c r="S39" s="385"/>
      <c r="T39" s="351"/>
      <c r="U39" s="351"/>
      <c r="V39" s="386"/>
      <c r="W39" s="385"/>
      <c r="X39" s="351"/>
      <c r="Y39" s="351"/>
      <c r="Z39" s="386"/>
      <c r="AA39" s="385"/>
      <c r="AB39" s="386"/>
      <c r="AC39" s="385"/>
      <c r="AD39" s="351"/>
      <c r="AE39" s="351"/>
      <c r="AF39" s="351"/>
      <c r="AG39" s="351"/>
      <c r="AH39" s="386"/>
      <c r="AI39" s="356"/>
    </row>
    <row r="40" spans="1:35" ht="20.25" customHeight="1" x14ac:dyDescent="0.15">
      <c r="A40" s="88" t="s">
        <v>41</v>
      </c>
      <c r="B40" s="449" t="s">
        <v>517</v>
      </c>
      <c r="C40" s="450"/>
      <c r="D40" s="451"/>
      <c r="E40" s="451"/>
      <c r="F40" s="452"/>
      <c r="H40" s="381"/>
      <c r="I40" s="385"/>
      <c r="J40" s="351"/>
      <c r="K40" s="351"/>
      <c r="L40" s="386"/>
      <c r="M40" s="385"/>
      <c r="N40" s="351"/>
      <c r="O40" s="351"/>
      <c r="P40" s="351"/>
      <c r="Q40" s="351"/>
      <c r="R40" s="386"/>
      <c r="S40" s="385"/>
      <c r="T40" s="351"/>
      <c r="U40" s="351"/>
      <c r="V40" s="386"/>
      <c r="W40" s="385"/>
      <c r="X40" s="351"/>
      <c r="Y40" s="351"/>
      <c r="Z40" s="386"/>
      <c r="AA40" s="385"/>
      <c r="AB40" s="386"/>
      <c r="AC40" s="385"/>
      <c r="AD40" s="351"/>
      <c r="AE40" s="351"/>
      <c r="AF40" s="351"/>
      <c r="AG40" s="351"/>
      <c r="AH40" s="386"/>
      <c r="AI40" s="356"/>
    </row>
    <row r="41" spans="1:35" ht="20.25" customHeight="1" x14ac:dyDescent="0.15">
      <c r="A41" s="88" t="s">
        <v>40</v>
      </c>
      <c r="B41" s="453" t="s">
        <v>486</v>
      </c>
      <c r="C41" s="451"/>
      <c r="D41" s="451"/>
      <c r="E41" s="451"/>
      <c r="F41" s="452"/>
      <c r="H41" s="381"/>
      <c r="I41" s="385"/>
      <c r="J41" s="351"/>
      <c r="K41" s="351"/>
      <c r="L41" s="386"/>
      <c r="M41" s="385"/>
      <c r="N41" s="351"/>
      <c r="O41" s="351"/>
      <c r="P41" s="351"/>
      <c r="Q41" s="351"/>
      <c r="R41" s="386"/>
      <c r="S41" s="385"/>
      <c r="T41" s="351"/>
      <c r="U41" s="351"/>
      <c r="V41" s="386"/>
      <c r="W41" s="385"/>
      <c r="X41" s="351"/>
      <c r="Y41" s="351"/>
      <c r="Z41" s="386"/>
      <c r="AA41" s="385"/>
      <c r="AB41" s="386"/>
      <c r="AC41" s="385"/>
      <c r="AD41" s="351"/>
      <c r="AE41" s="351"/>
      <c r="AF41" s="351"/>
      <c r="AG41" s="351"/>
      <c r="AH41" s="386"/>
      <c r="AI41" s="356"/>
    </row>
    <row r="42" spans="1:35" ht="20.25" customHeight="1" thickBot="1" x14ac:dyDescent="0.2">
      <c r="A42" s="81" t="s">
        <v>35</v>
      </c>
      <c r="B42" s="454"/>
      <c r="C42" s="454"/>
      <c r="D42" s="454"/>
      <c r="E42" s="454"/>
      <c r="F42" s="455"/>
      <c r="H42" s="417"/>
      <c r="I42" s="403"/>
      <c r="J42" s="399"/>
      <c r="K42" s="399"/>
      <c r="L42" s="400"/>
      <c r="M42" s="403"/>
      <c r="N42" s="399"/>
      <c r="O42" s="399"/>
      <c r="P42" s="399"/>
      <c r="Q42" s="399"/>
      <c r="R42" s="400"/>
      <c r="S42" s="403"/>
      <c r="T42" s="399"/>
      <c r="U42" s="399"/>
      <c r="V42" s="400"/>
      <c r="W42" s="403"/>
      <c r="X42" s="399"/>
      <c r="Y42" s="399"/>
      <c r="Z42" s="400"/>
      <c r="AA42" s="403"/>
      <c r="AB42" s="400"/>
      <c r="AC42" s="403"/>
      <c r="AD42" s="399"/>
      <c r="AE42" s="399"/>
      <c r="AF42" s="399"/>
      <c r="AG42" s="399"/>
      <c r="AH42" s="400"/>
      <c r="AI42" s="384"/>
    </row>
    <row r="43" spans="1:35" ht="20.25" customHeight="1" thickTop="1" x14ac:dyDescent="0.15">
      <c r="A43" s="80" t="s">
        <v>28</v>
      </c>
      <c r="B43" s="456" t="s">
        <v>305</v>
      </c>
      <c r="C43" s="457"/>
      <c r="D43" s="457"/>
      <c r="E43" s="457"/>
      <c r="F43" s="458"/>
      <c r="H43" s="296">
        <v>52</v>
      </c>
      <c r="I43" s="297" t="s">
        <v>392</v>
      </c>
      <c r="J43" s="298" t="s">
        <v>393</v>
      </c>
      <c r="K43" s="299" t="s">
        <v>394</v>
      </c>
      <c r="L43" s="300">
        <v>44329</v>
      </c>
      <c r="M43" s="297" t="s">
        <v>368</v>
      </c>
      <c r="N43" s="298" t="s">
        <v>369</v>
      </c>
      <c r="O43" s="298" t="s">
        <v>381</v>
      </c>
      <c r="P43" s="298" t="s">
        <v>371</v>
      </c>
      <c r="Q43" s="298" t="s">
        <v>372</v>
      </c>
      <c r="R43" s="303" t="s">
        <v>481</v>
      </c>
      <c r="S43" s="405" t="s">
        <v>395</v>
      </c>
      <c r="T43" s="298" t="s">
        <v>396</v>
      </c>
      <c r="U43" s="298" t="s">
        <v>397</v>
      </c>
      <c r="V43" s="313" t="s">
        <v>398</v>
      </c>
      <c r="W43" s="406"/>
      <c r="X43" s="407">
        <v>1600000</v>
      </c>
      <c r="Y43" s="407">
        <v>1500000</v>
      </c>
      <c r="Z43" s="408">
        <f>Y43/X43</f>
        <v>0.9375</v>
      </c>
      <c r="AA43" s="311"/>
      <c r="AB43" s="409"/>
      <c r="AC43" s="326" t="s">
        <v>450</v>
      </c>
      <c r="AD43" s="411" t="s">
        <v>464</v>
      </c>
      <c r="AE43" s="327" t="s">
        <v>455</v>
      </c>
      <c r="AF43" s="411"/>
      <c r="AG43" s="411"/>
      <c r="AH43" s="412"/>
      <c r="AI43" s="413" t="s">
        <v>399</v>
      </c>
    </row>
    <row r="44" spans="1:35" ht="20.25" customHeight="1" x14ac:dyDescent="0.15">
      <c r="A44" s="459" t="s">
        <v>36</v>
      </c>
      <c r="B44" s="462" t="s">
        <v>29</v>
      </c>
      <c r="C44" s="463" t="s">
        <v>77</v>
      </c>
      <c r="D44" s="252" t="s">
        <v>37</v>
      </c>
      <c r="E44" s="252" t="s">
        <v>30</v>
      </c>
      <c r="F44" s="253" t="s">
        <v>95</v>
      </c>
      <c r="H44" s="382"/>
      <c r="I44" s="387"/>
      <c r="J44" s="157"/>
      <c r="K44" s="353"/>
      <c r="L44" s="388"/>
      <c r="M44" s="392"/>
      <c r="N44" s="158"/>
      <c r="O44" s="158"/>
      <c r="P44" s="352"/>
      <c r="Q44" s="354"/>
      <c r="R44" s="393"/>
      <c r="S44" s="392"/>
      <c r="T44" s="355"/>
      <c r="U44" s="351"/>
      <c r="V44" s="386"/>
      <c r="W44" s="385"/>
      <c r="X44" s="351"/>
      <c r="Y44" s="351"/>
      <c r="Z44" s="386"/>
      <c r="AA44" s="385"/>
      <c r="AB44" s="386"/>
      <c r="AC44" s="385"/>
      <c r="AD44" s="351"/>
      <c r="AE44" s="351"/>
      <c r="AF44" s="351"/>
      <c r="AG44" s="351"/>
      <c r="AH44" s="386"/>
      <c r="AI44" s="356"/>
    </row>
    <row r="45" spans="1:35" ht="20.25" customHeight="1" x14ac:dyDescent="0.15">
      <c r="A45" s="460"/>
      <c r="B45" s="462"/>
      <c r="C45" s="464"/>
      <c r="D45" s="252" t="s">
        <v>38</v>
      </c>
      <c r="E45" s="252" t="s">
        <v>31</v>
      </c>
      <c r="F45" s="253" t="s">
        <v>39</v>
      </c>
      <c r="H45" s="382"/>
      <c r="I45" s="387"/>
      <c r="J45" s="157"/>
      <c r="K45" s="353"/>
      <c r="L45" s="388"/>
      <c r="M45" s="392"/>
      <c r="N45" s="158"/>
      <c r="O45" s="158"/>
      <c r="P45" s="352"/>
      <c r="Q45" s="354"/>
      <c r="R45" s="393"/>
      <c r="S45" s="392"/>
      <c r="T45" s="355"/>
      <c r="U45" s="351"/>
      <c r="V45" s="386"/>
      <c r="W45" s="385"/>
      <c r="X45" s="351"/>
      <c r="Y45" s="351"/>
      <c r="Z45" s="386"/>
      <c r="AA45" s="385"/>
      <c r="AB45" s="386"/>
      <c r="AC45" s="385"/>
      <c r="AD45" s="351"/>
      <c r="AE45" s="351"/>
      <c r="AF45" s="351"/>
      <c r="AG45" s="351"/>
      <c r="AH45" s="386"/>
      <c r="AI45" s="356"/>
    </row>
    <row r="46" spans="1:35" ht="20.25" customHeight="1" x14ac:dyDescent="0.15">
      <c r="A46" s="460"/>
      <c r="B46" s="465">
        <v>44329</v>
      </c>
      <c r="C46" s="466" t="s">
        <v>500</v>
      </c>
      <c r="D46" s="468">
        <v>1600000</v>
      </c>
      <c r="E46" s="468">
        <v>1500000</v>
      </c>
      <c r="F46" s="470">
        <v>0.9375</v>
      </c>
      <c r="H46" s="382"/>
      <c r="I46" s="387"/>
      <c r="J46" s="157"/>
      <c r="K46" s="353"/>
      <c r="L46" s="388"/>
      <c r="M46" s="392"/>
      <c r="N46" s="158"/>
      <c r="O46" s="158"/>
      <c r="P46" s="352"/>
      <c r="Q46" s="354"/>
      <c r="R46" s="393"/>
      <c r="S46" s="392"/>
      <c r="T46" s="355"/>
      <c r="U46" s="351"/>
      <c r="V46" s="386"/>
      <c r="W46" s="385"/>
      <c r="X46" s="351"/>
      <c r="Y46" s="351"/>
      <c r="Z46" s="386"/>
      <c r="AA46" s="385"/>
      <c r="AB46" s="386"/>
      <c r="AC46" s="385"/>
      <c r="AD46" s="351"/>
      <c r="AE46" s="351"/>
      <c r="AF46" s="351"/>
      <c r="AG46" s="351"/>
      <c r="AH46" s="386"/>
      <c r="AI46" s="356"/>
    </row>
    <row r="47" spans="1:35" ht="20.25" customHeight="1" x14ac:dyDescent="0.15">
      <c r="A47" s="461"/>
      <c r="B47" s="465"/>
      <c r="C47" s="467"/>
      <c r="D47" s="469"/>
      <c r="E47" s="469"/>
      <c r="F47" s="470"/>
      <c r="H47" s="382"/>
      <c r="I47" s="387"/>
      <c r="J47" s="157"/>
      <c r="K47" s="353"/>
      <c r="L47" s="388"/>
      <c r="M47" s="392"/>
      <c r="N47" s="158"/>
      <c r="O47" s="158"/>
      <c r="P47" s="352"/>
      <c r="Q47" s="354"/>
      <c r="R47" s="393"/>
      <c r="S47" s="392"/>
      <c r="T47" s="355"/>
      <c r="U47" s="351"/>
      <c r="V47" s="386"/>
      <c r="W47" s="385"/>
      <c r="X47" s="351"/>
      <c r="Y47" s="351"/>
      <c r="Z47" s="386"/>
      <c r="AA47" s="385"/>
      <c r="AB47" s="386"/>
      <c r="AC47" s="385"/>
      <c r="AD47" s="351"/>
      <c r="AE47" s="351"/>
      <c r="AF47" s="351"/>
      <c r="AG47" s="351"/>
      <c r="AH47" s="386"/>
      <c r="AI47" s="356"/>
    </row>
    <row r="48" spans="1:35" ht="20.25" customHeight="1" x14ac:dyDescent="0.15">
      <c r="A48" s="442" t="s">
        <v>32</v>
      </c>
      <c r="B48" s="254" t="s">
        <v>33</v>
      </c>
      <c r="C48" s="254" t="s">
        <v>42</v>
      </c>
      <c r="D48" s="444" t="s">
        <v>34</v>
      </c>
      <c r="E48" s="444"/>
      <c r="F48" s="445"/>
      <c r="H48" s="382"/>
      <c r="I48" s="387"/>
      <c r="J48" s="157"/>
      <c r="K48" s="353"/>
      <c r="L48" s="388"/>
      <c r="M48" s="392"/>
      <c r="N48" s="158"/>
      <c r="O48" s="158"/>
      <c r="P48" s="352"/>
      <c r="Q48" s="354"/>
      <c r="R48" s="393"/>
      <c r="S48" s="392"/>
      <c r="T48" s="355"/>
      <c r="U48" s="351"/>
      <c r="V48" s="386"/>
      <c r="W48" s="385"/>
      <c r="X48" s="351"/>
      <c r="Y48" s="351"/>
      <c r="Z48" s="386"/>
      <c r="AA48" s="385"/>
      <c r="AB48" s="386"/>
      <c r="AC48" s="385"/>
      <c r="AD48" s="351"/>
      <c r="AE48" s="351"/>
      <c r="AF48" s="351"/>
      <c r="AG48" s="351"/>
      <c r="AH48" s="386"/>
      <c r="AI48" s="356"/>
    </row>
    <row r="49" spans="1:35" ht="20.25" customHeight="1" x14ac:dyDescent="0.15">
      <c r="A49" s="443"/>
      <c r="B49" s="9" t="s">
        <v>312</v>
      </c>
      <c r="C49" s="9" t="s">
        <v>518</v>
      </c>
      <c r="D49" s="446" t="s">
        <v>501</v>
      </c>
      <c r="E49" s="447"/>
      <c r="F49" s="448"/>
      <c r="H49" s="382"/>
      <c r="I49" s="387"/>
      <c r="J49" s="157"/>
      <c r="K49" s="353"/>
      <c r="L49" s="388"/>
      <c r="M49" s="392"/>
      <c r="N49" s="158"/>
      <c r="O49" s="158"/>
      <c r="P49" s="352"/>
      <c r="Q49" s="354"/>
      <c r="R49" s="393"/>
      <c r="S49" s="392"/>
      <c r="T49" s="355"/>
      <c r="U49" s="351"/>
      <c r="V49" s="386"/>
      <c r="W49" s="385"/>
      <c r="X49" s="351"/>
      <c r="Y49" s="351"/>
      <c r="Z49" s="386"/>
      <c r="AA49" s="385"/>
      <c r="AB49" s="386"/>
      <c r="AC49" s="385"/>
      <c r="AD49" s="351"/>
      <c r="AE49" s="351"/>
      <c r="AF49" s="351"/>
      <c r="AG49" s="351"/>
      <c r="AH49" s="386"/>
      <c r="AI49" s="356"/>
    </row>
    <row r="50" spans="1:35" ht="20.25" customHeight="1" x14ac:dyDescent="0.15">
      <c r="A50" s="88" t="s">
        <v>41</v>
      </c>
      <c r="B50" s="449" t="s">
        <v>157</v>
      </c>
      <c r="C50" s="450"/>
      <c r="D50" s="451"/>
      <c r="E50" s="451"/>
      <c r="F50" s="452"/>
      <c r="H50" s="382"/>
      <c r="I50" s="387"/>
      <c r="J50" s="157"/>
      <c r="K50" s="353"/>
      <c r="L50" s="388"/>
      <c r="M50" s="392"/>
      <c r="N50" s="158"/>
      <c r="O50" s="158"/>
      <c r="P50" s="352"/>
      <c r="Q50" s="354"/>
      <c r="R50" s="393"/>
      <c r="S50" s="392"/>
      <c r="T50" s="355"/>
      <c r="U50" s="351"/>
      <c r="V50" s="386"/>
      <c r="W50" s="385"/>
      <c r="X50" s="351"/>
      <c r="Y50" s="351"/>
      <c r="Z50" s="386"/>
      <c r="AA50" s="385"/>
      <c r="AB50" s="386"/>
      <c r="AC50" s="385"/>
      <c r="AD50" s="351"/>
      <c r="AE50" s="351"/>
      <c r="AF50" s="351"/>
      <c r="AG50" s="351"/>
      <c r="AH50" s="386"/>
      <c r="AI50" s="356"/>
    </row>
    <row r="51" spans="1:35" ht="20.25" customHeight="1" x14ac:dyDescent="0.15">
      <c r="A51" s="88" t="s">
        <v>40</v>
      </c>
      <c r="B51" s="453" t="s">
        <v>486</v>
      </c>
      <c r="C51" s="451"/>
      <c r="D51" s="451"/>
      <c r="E51" s="451"/>
      <c r="F51" s="452"/>
      <c r="H51" s="382"/>
      <c r="I51" s="387"/>
      <c r="J51" s="157"/>
      <c r="K51" s="353"/>
      <c r="L51" s="388"/>
      <c r="M51" s="392"/>
      <c r="N51" s="158"/>
      <c r="O51" s="158"/>
      <c r="P51" s="352"/>
      <c r="Q51" s="354"/>
      <c r="R51" s="393"/>
      <c r="S51" s="392"/>
      <c r="T51" s="355"/>
      <c r="U51" s="351"/>
      <c r="V51" s="386"/>
      <c r="W51" s="385"/>
      <c r="X51" s="351"/>
      <c r="Y51" s="351"/>
      <c r="Z51" s="386"/>
      <c r="AA51" s="385"/>
      <c r="AB51" s="386"/>
      <c r="AC51" s="385"/>
      <c r="AD51" s="351"/>
      <c r="AE51" s="351"/>
      <c r="AF51" s="351"/>
      <c r="AG51" s="351"/>
      <c r="AH51" s="386"/>
      <c r="AI51" s="356"/>
    </row>
    <row r="52" spans="1:35" ht="20.25" customHeight="1" thickBot="1" x14ac:dyDescent="0.2">
      <c r="A52" s="81" t="s">
        <v>35</v>
      </c>
      <c r="B52" s="454"/>
      <c r="C52" s="454"/>
      <c r="D52" s="454"/>
      <c r="E52" s="454"/>
      <c r="F52" s="455"/>
      <c r="H52" s="383"/>
      <c r="I52" s="389"/>
      <c r="J52" s="159"/>
      <c r="K52" s="390"/>
      <c r="L52" s="391"/>
      <c r="M52" s="394"/>
      <c r="N52" s="160"/>
      <c r="O52" s="160"/>
      <c r="P52" s="395"/>
      <c r="Q52" s="396"/>
      <c r="R52" s="397"/>
      <c r="S52" s="394"/>
      <c r="T52" s="398"/>
      <c r="U52" s="399"/>
      <c r="V52" s="400"/>
      <c r="W52" s="403"/>
      <c r="X52" s="399"/>
      <c r="Y52" s="399"/>
      <c r="Z52" s="400"/>
      <c r="AA52" s="403"/>
      <c r="AB52" s="400"/>
      <c r="AC52" s="403"/>
      <c r="AD52" s="399"/>
      <c r="AE52" s="399"/>
      <c r="AF52" s="399"/>
      <c r="AG52" s="399"/>
      <c r="AH52" s="400"/>
      <c r="AI52" s="384"/>
    </row>
    <row r="53" spans="1:35" ht="20.25" customHeight="1" thickTop="1" x14ac:dyDescent="0.15">
      <c r="A53" s="80" t="s">
        <v>28</v>
      </c>
      <c r="B53" s="456" t="s">
        <v>248</v>
      </c>
      <c r="C53" s="457"/>
      <c r="D53" s="457"/>
      <c r="E53" s="457"/>
      <c r="F53" s="458"/>
      <c r="H53" s="296">
        <v>53</v>
      </c>
      <c r="I53" s="297" t="s">
        <v>392</v>
      </c>
      <c r="J53" s="298" t="s">
        <v>393</v>
      </c>
      <c r="K53" s="299" t="s">
        <v>400</v>
      </c>
      <c r="L53" s="300">
        <v>44334</v>
      </c>
      <c r="M53" s="297" t="s">
        <v>368</v>
      </c>
      <c r="N53" s="298" t="s">
        <v>369</v>
      </c>
      <c r="O53" s="298" t="s">
        <v>370</v>
      </c>
      <c r="P53" s="298" t="s">
        <v>371</v>
      </c>
      <c r="Q53" s="298" t="s">
        <v>372</v>
      </c>
      <c r="R53" s="303" t="s">
        <v>357</v>
      </c>
      <c r="S53" s="405" t="s">
        <v>245</v>
      </c>
      <c r="T53" s="298" t="s">
        <v>198</v>
      </c>
      <c r="U53" s="298" t="s">
        <v>205</v>
      </c>
      <c r="V53" s="313" t="s">
        <v>401</v>
      </c>
      <c r="W53" s="406"/>
      <c r="X53" s="407">
        <v>2610000</v>
      </c>
      <c r="Y53" s="407">
        <v>2475000</v>
      </c>
      <c r="Z53" s="408">
        <f>Y53/X53</f>
        <v>0.94827586206896552</v>
      </c>
      <c r="AA53" s="311"/>
      <c r="AB53" s="409"/>
      <c r="AC53" s="326" t="s">
        <v>450</v>
      </c>
      <c r="AD53" s="312">
        <v>44337</v>
      </c>
      <c r="AE53" s="327" t="s">
        <v>460</v>
      </c>
      <c r="AF53" s="312">
        <v>44337</v>
      </c>
      <c r="AG53" s="312">
        <v>44340</v>
      </c>
      <c r="AH53" s="313">
        <v>2475000</v>
      </c>
      <c r="AI53" s="413" t="s">
        <v>402</v>
      </c>
    </row>
    <row r="54" spans="1:35" ht="20.25" customHeight="1" x14ac:dyDescent="0.15">
      <c r="A54" s="459" t="s">
        <v>36</v>
      </c>
      <c r="B54" s="462" t="s">
        <v>29</v>
      </c>
      <c r="C54" s="463" t="s">
        <v>77</v>
      </c>
      <c r="D54" s="252" t="s">
        <v>37</v>
      </c>
      <c r="E54" s="252" t="s">
        <v>30</v>
      </c>
      <c r="F54" s="253" t="s">
        <v>95</v>
      </c>
      <c r="H54" s="382"/>
      <c r="I54" s="387"/>
      <c r="J54" s="157"/>
      <c r="K54" s="353"/>
      <c r="L54" s="388"/>
      <c r="M54" s="392"/>
      <c r="N54" s="158"/>
      <c r="O54" s="158"/>
      <c r="P54" s="352"/>
      <c r="Q54" s="354"/>
      <c r="R54" s="393"/>
      <c r="S54" s="392"/>
      <c r="T54" s="355"/>
      <c r="U54" s="351"/>
      <c r="V54" s="386"/>
      <c r="W54" s="385"/>
      <c r="X54" s="351"/>
      <c r="Y54" s="351"/>
      <c r="Z54" s="386"/>
      <c r="AA54" s="385"/>
      <c r="AB54" s="386"/>
      <c r="AC54" s="385"/>
      <c r="AD54" s="351"/>
      <c r="AE54" s="351"/>
      <c r="AF54" s="351"/>
      <c r="AG54" s="351"/>
      <c r="AH54" s="386"/>
      <c r="AI54" s="356"/>
    </row>
    <row r="55" spans="1:35" ht="20.25" customHeight="1" x14ac:dyDescent="0.15">
      <c r="A55" s="460"/>
      <c r="B55" s="462"/>
      <c r="C55" s="464"/>
      <c r="D55" s="252" t="s">
        <v>38</v>
      </c>
      <c r="E55" s="252" t="s">
        <v>31</v>
      </c>
      <c r="F55" s="253" t="s">
        <v>39</v>
      </c>
      <c r="H55" s="382"/>
      <c r="I55" s="387"/>
      <c r="J55" s="157"/>
      <c r="K55" s="353"/>
      <c r="L55" s="388"/>
      <c r="M55" s="392"/>
      <c r="N55" s="158"/>
      <c r="O55" s="158"/>
      <c r="P55" s="352"/>
      <c r="Q55" s="354"/>
      <c r="R55" s="393"/>
      <c r="S55" s="392"/>
      <c r="T55" s="355"/>
      <c r="U55" s="351"/>
      <c r="V55" s="386"/>
      <c r="W55" s="385"/>
      <c r="X55" s="351"/>
      <c r="Y55" s="351"/>
      <c r="Z55" s="386"/>
      <c r="AA55" s="385"/>
      <c r="AB55" s="386"/>
      <c r="AC55" s="385"/>
      <c r="AD55" s="351"/>
      <c r="AE55" s="351"/>
      <c r="AF55" s="351"/>
      <c r="AG55" s="351"/>
      <c r="AH55" s="386"/>
      <c r="AI55" s="356"/>
    </row>
    <row r="56" spans="1:35" ht="20.25" customHeight="1" x14ac:dyDescent="0.15">
      <c r="A56" s="460"/>
      <c r="B56" s="465">
        <v>44334</v>
      </c>
      <c r="C56" s="466" t="s">
        <v>502</v>
      </c>
      <c r="D56" s="468">
        <v>2610000</v>
      </c>
      <c r="E56" s="468">
        <v>2475000</v>
      </c>
      <c r="F56" s="470">
        <v>0.94827586206896552</v>
      </c>
      <c r="H56" s="382"/>
      <c r="I56" s="387"/>
      <c r="J56" s="157"/>
      <c r="K56" s="353"/>
      <c r="L56" s="388"/>
      <c r="M56" s="392"/>
      <c r="N56" s="158"/>
      <c r="O56" s="158"/>
      <c r="P56" s="352"/>
      <c r="Q56" s="354"/>
      <c r="R56" s="393"/>
      <c r="S56" s="392"/>
      <c r="T56" s="355"/>
      <c r="U56" s="351"/>
      <c r="V56" s="386"/>
      <c r="W56" s="385"/>
      <c r="X56" s="351"/>
      <c r="Y56" s="351"/>
      <c r="Z56" s="386"/>
      <c r="AA56" s="385"/>
      <c r="AB56" s="386"/>
      <c r="AC56" s="385"/>
      <c r="AD56" s="351"/>
      <c r="AE56" s="351"/>
      <c r="AF56" s="351"/>
      <c r="AG56" s="351"/>
      <c r="AH56" s="386"/>
      <c r="AI56" s="356"/>
    </row>
    <row r="57" spans="1:35" ht="20.25" customHeight="1" x14ac:dyDescent="0.15">
      <c r="A57" s="461"/>
      <c r="B57" s="465"/>
      <c r="C57" s="467"/>
      <c r="D57" s="469"/>
      <c r="E57" s="469"/>
      <c r="F57" s="470"/>
      <c r="H57" s="382"/>
      <c r="I57" s="387"/>
      <c r="J57" s="157"/>
      <c r="K57" s="353"/>
      <c r="L57" s="388"/>
      <c r="M57" s="392"/>
      <c r="N57" s="158"/>
      <c r="O57" s="158"/>
      <c r="P57" s="352"/>
      <c r="Q57" s="354"/>
      <c r="R57" s="393"/>
      <c r="S57" s="392"/>
      <c r="T57" s="355"/>
      <c r="U57" s="351"/>
      <c r="V57" s="386"/>
      <c r="W57" s="385"/>
      <c r="X57" s="351"/>
      <c r="Y57" s="351"/>
      <c r="Z57" s="386"/>
      <c r="AA57" s="385"/>
      <c r="AB57" s="386"/>
      <c r="AC57" s="385"/>
      <c r="AD57" s="351"/>
      <c r="AE57" s="351"/>
      <c r="AF57" s="351"/>
      <c r="AG57" s="351"/>
      <c r="AH57" s="386"/>
      <c r="AI57" s="356"/>
    </row>
    <row r="58" spans="1:35" ht="20.25" customHeight="1" x14ac:dyDescent="0.15">
      <c r="A58" s="442" t="s">
        <v>32</v>
      </c>
      <c r="B58" s="254" t="s">
        <v>33</v>
      </c>
      <c r="C58" s="254" t="s">
        <v>42</v>
      </c>
      <c r="D58" s="444" t="s">
        <v>34</v>
      </c>
      <c r="E58" s="444"/>
      <c r="F58" s="445"/>
      <c r="H58" s="382"/>
      <c r="I58" s="387"/>
      <c r="J58" s="157"/>
      <c r="K58" s="353"/>
      <c r="L58" s="388"/>
      <c r="M58" s="392"/>
      <c r="N58" s="158"/>
      <c r="O58" s="158"/>
      <c r="P58" s="352"/>
      <c r="Q58" s="354"/>
      <c r="R58" s="393"/>
      <c r="S58" s="392"/>
      <c r="T58" s="355"/>
      <c r="U58" s="351"/>
      <c r="V58" s="386"/>
      <c r="W58" s="385"/>
      <c r="X58" s="351"/>
      <c r="Y58" s="351"/>
      <c r="Z58" s="386"/>
      <c r="AA58" s="385"/>
      <c r="AB58" s="386"/>
      <c r="AC58" s="385"/>
      <c r="AD58" s="351"/>
      <c r="AE58" s="351"/>
      <c r="AF58" s="351"/>
      <c r="AG58" s="351"/>
      <c r="AH58" s="386"/>
      <c r="AI58" s="356"/>
    </row>
    <row r="59" spans="1:35" ht="20.25" customHeight="1" x14ac:dyDescent="0.15">
      <c r="A59" s="443"/>
      <c r="B59" s="9" t="s">
        <v>198</v>
      </c>
      <c r="C59" s="9" t="s">
        <v>205</v>
      </c>
      <c r="D59" s="446" t="s">
        <v>245</v>
      </c>
      <c r="E59" s="447"/>
      <c r="F59" s="448"/>
      <c r="H59" s="382"/>
      <c r="I59" s="387"/>
      <c r="J59" s="157"/>
      <c r="K59" s="353"/>
      <c r="L59" s="388"/>
      <c r="M59" s="392"/>
      <c r="N59" s="158"/>
      <c r="O59" s="158"/>
      <c r="P59" s="352"/>
      <c r="Q59" s="354"/>
      <c r="R59" s="393"/>
      <c r="S59" s="392"/>
      <c r="T59" s="355"/>
      <c r="U59" s="351"/>
      <c r="V59" s="386"/>
      <c r="W59" s="385"/>
      <c r="X59" s="351"/>
      <c r="Y59" s="351"/>
      <c r="Z59" s="386"/>
      <c r="AA59" s="385"/>
      <c r="AB59" s="386"/>
      <c r="AC59" s="385"/>
      <c r="AD59" s="351"/>
      <c r="AE59" s="351"/>
      <c r="AF59" s="351"/>
      <c r="AG59" s="351"/>
      <c r="AH59" s="386"/>
      <c r="AI59" s="356"/>
    </row>
    <row r="60" spans="1:35" ht="20.25" customHeight="1" x14ac:dyDescent="0.15">
      <c r="A60" s="88" t="s">
        <v>41</v>
      </c>
      <c r="B60" s="449" t="s">
        <v>157</v>
      </c>
      <c r="C60" s="450"/>
      <c r="D60" s="451"/>
      <c r="E60" s="451"/>
      <c r="F60" s="452"/>
      <c r="H60" s="382"/>
      <c r="I60" s="387"/>
      <c r="J60" s="157"/>
      <c r="K60" s="353"/>
      <c r="L60" s="388"/>
      <c r="M60" s="392"/>
      <c r="N60" s="158"/>
      <c r="O60" s="158"/>
      <c r="P60" s="352"/>
      <c r="Q60" s="354"/>
      <c r="R60" s="393"/>
      <c r="S60" s="392"/>
      <c r="T60" s="355"/>
      <c r="U60" s="351"/>
      <c r="V60" s="386"/>
      <c r="W60" s="385"/>
      <c r="X60" s="351"/>
      <c r="Y60" s="351"/>
      <c r="Z60" s="386"/>
      <c r="AA60" s="385"/>
      <c r="AB60" s="386"/>
      <c r="AC60" s="385"/>
      <c r="AD60" s="351"/>
      <c r="AE60" s="351"/>
      <c r="AF60" s="351"/>
      <c r="AG60" s="351"/>
      <c r="AH60" s="386"/>
      <c r="AI60" s="356"/>
    </row>
    <row r="61" spans="1:35" ht="20.25" customHeight="1" x14ac:dyDescent="0.15">
      <c r="A61" s="88" t="s">
        <v>40</v>
      </c>
      <c r="B61" s="453" t="s">
        <v>486</v>
      </c>
      <c r="C61" s="451"/>
      <c r="D61" s="451"/>
      <c r="E61" s="451"/>
      <c r="F61" s="452"/>
      <c r="H61" s="382"/>
      <c r="I61" s="387"/>
      <c r="J61" s="157"/>
      <c r="K61" s="353"/>
      <c r="L61" s="388"/>
      <c r="M61" s="392"/>
      <c r="N61" s="158"/>
      <c r="O61" s="158"/>
      <c r="P61" s="352"/>
      <c r="Q61" s="354"/>
      <c r="R61" s="393"/>
      <c r="S61" s="392"/>
      <c r="T61" s="355"/>
      <c r="U61" s="351"/>
      <c r="V61" s="386"/>
      <c r="W61" s="385"/>
      <c r="X61" s="351"/>
      <c r="Y61" s="351"/>
      <c r="Z61" s="386"/>
      <c r="AA61" s="385"/>
      <c r="AB61" s="386"/>
      <c r="AC61" s="385"/>
      <c r="AD61" s="351"/>
      <c r="AE61" s="351"/>
      <c r="AF61" s="351"/>
      <c r="AG61" s="351"/>
      <c r="AH61" s="386"/>
      <c r="AI61" s="356"/>
    </row>
    <row r="62" spans="1:35" ht="20.25" customHeight="1" thickBot="1" x14ac:dyDescent="0.2">
      <c r="A62" s="81" t="s">
        <v>35</v>
      </c>
      <c r="B62" s="454"/>
      <c r="C62" s="454"/>
      <c r="D62" s="454"/>
      <c r="E62" s="454"/>
      <c r="F62" s="455"/>
      <c r="H62" s="383"/>
      <c r="I62" s="389"/>
      <c r="J62" s="159"/>
      <c r="K62" s="390"/>
      <c r="L62" s="391"/>
      <c r="M62" s="394"/>
      <c r="N62" s="160"/>
      <c r="O62" s="160"/>
      <c r="P62" s="395"/>
      <c r="Q62" s="396"/>
      <c r="R62" s="397"/>
      <c r="S62" s="394"/>
      <c r="T62" s="398"/>
      <c r="U62" s="399"/>
      <c r="V62" s="400"/>
      <c r="W62" s="403"/>
      <c r="X62" s="399"/>
      <c r="Y62" s="399"/>
      <c r="Z62" s="400"/>
      <c r="AA62" s="403"/>
      <c r="AB62" s="400"/>
      <c r="AC62" s="403"/>
      <c r="AD62" s="399"/>
      <c r="AE62" s="399"/>
      <c r="AF62" s="399"/>
      <c r="AG62" s="399"/>
      <c r="AH62" s="400"/>
      <c r="AI62" s="384"/>
    </row>
    <row r="63" spans="1:35" ht="20.25" customHeight="1" thickTop="1" x14ac:dyDescent="0.15">
      <c r="A63" s="80" t="s">
        <v>28</v>
      </c>
      <c r="B63" s="456" t="s">
        <v>306</v>
      </c>
      <c r="C63" s="457"/>
      <c r="D63" s="457"/>
      <c r="E63" s="457"/>
      <c r="F63" s="458"/>
      <c r="H63" s="296">
        <v>54</v>
      </c>
      <c r="I63" s="297" t="s">
        <v>403</v>
      </c>
      <c r="J63" s="298" t="s">
        <v>404</v>
      </c>
      <c r="K63" s="299" t="s">
        <v>405</v>
      </c>
      <c r="L63" s="300">
        <v>44334</v>
      </c>
      <c r="M63" s="297" t="s">
        <v>368</v>
      </c>
      <c r="N63" s="298" t="s">
        <v>369</v>
      </c>
      <c r="O63" s="298" t="s">
        <v>381</v>
      </c>
      <c r="P63" s="298" t="s">
        <v>382</v>
      </c>
      <c r="Q63" s="298" t="s">
        <v>383</v>
      </c>
      <c r="R63" s="272" t="s">
        <v>483</v>
      </c>
      <c r="S63" s="405" t="s">
        <v>406</v>
      </c>
      <c r="T63" s="298" t="s">
        <v>407</v>
      </c>
      <c r="U63" s="298" t="s">
        <v>408</v>
      </c>
      <c r="V63" s="313" t="s">
        <v>409</v>
      </c>
      <c r="W63" s="406">
        <v>28500000</v>
      </c>
      <c r="X63" s="407">
        <v>28500000</v>
      </c>
      <c r="Y63" s="407">
        <v>26505000</v>
      </c>
      <c r="Z63" s="408">
        <f>Y63/X63</f>
        <v>0.93</v>
      </c>
      <c r="AA63" s="311"/>
      <c r="AB63" s="409"/>
      <c r="AC63" s="326" t="s">
        <v>451</v>
      </c>
      <c r="AD63" s="410" t="s">
        <v>465</v>
      </c>
      <c r="AE63" s="327" t="s">
        <v>456</v>
      </c>
      <c r="AF63" s="410" t="s">
        <v>410</v>
      </c>
      <c r="AG63" s="410" t="s">
        <v>363</v>
      </c>
      <c r="AH63" s="412"/>
      <c r="AI63" s="413" t="s">
        <v>411</v>
      </c>
    </row>
    <row r="64" spans="1:35" ht="20.25" customHeight="1" x14ac:dyDescent="0.15">
      <c r="A64" s="459" t="s">
        <v>36</v>
      </c>
      <c r="B64" s="462" t="s">
        <v>29</v>
      </c>
      <c r="C64" s="463" t="s">
        <v>77</v>
      </c>
      <c r="D64" s="252" t="s">
        <v>37</v>
      </c>
      <c r="E64" s="252" t="s">
        <v>30</v>
      </c>
      <c r="F64" s="253" t="s">
        <v>95</v>
      </c>
      <c r="H64" s="382"/>
      <c r="I64" s="387"/>
      <c r="J64" s="157"/>
      <c r="K64" s="353"/>
      <c r="L64" s="388"/>
      <c r="M64" s="392"/>
      <c r="N64" s="158"/>
      <c r="O64" s="158"/>
      <c r="P64" s="352"/>
      <c r="Q64" s="354"/>
      <c r="R64" s="393"/>
      <c r="S64" s="392"/>
      <c r="T64" s="355"/>
      <c r="U64" s="351"/>
      <c r="V64" s="386"/>
      <c r="W64" s="385"/>
      <c r="X64" s="351"/>
      <c r="Y64" s="351"/>
      <c r="Z64" s="386"/>
      <c r="AA64" s="385"/>
      <c r="AB64" s="386"/>
      <c r="AC64" s="385"/>
      <c r="AD64" s="351"/>
      <c r="AE64" s="351"/>
      <c r="AF64" s="351"/>
      <c r="AG64" s="351"/>
      <c r="AH64" s="386"/>
      <c r="AI64" s="356"/>
    </row>
    <row r="65" spans="1:35" ht="20.25" customHeight="1" x14ac:dyDescent="0.15">
      <c r="A65" s="460"/>
      <c r="B65" s="462"/>
      <c r="C65" s="464"/>
      <c r="D65" s="252" t="s">
        <v>38</v>
      </c>
      <c r="E65" s="252" t="s">
        <v>31</v>
      </c>
      <c r="F65" s="253" t="s">
        <v>39</v>
      </c>
      <c r="H65" s="382"/>
      <c r="I65" s="387"/>
      <c r="J65" s="157"/>
      <c r="K65" s="353"/>
      <c r="L65" s="388"/>
      <c r="M65" s="392"/>
      <c r="N65" s="158"/>
      <c r="O65" s="158"/>
      <c r="P65" s="352"/>
      <c r="Q65" s="354"/>
      <c r="R65" s="393"/>
      <c r="S65" s="392"/>
      <c r="T65" s="355"/>
      <c r="U65" s="351"/>
      <c r="V65" s="386"/>
      <c r="W65" s="385"/>
      <c r="X65" s="351"/>
      <c r="Y65" s="351"/>
      <c r="Z65" s="386"/>
      <c r="AA65" s="385"/>
      <c r="AB65" s="386"/>
      <c r="AC65" s="385"/>
      <c r="AD65" s="351"/>
      <c r="AE65" s="351"/>
      <c r="AF65" s="351"/>
      <c r="AG65" s="351"/>
      <c r="AH65" s="386"/>
      <c r="AI65" s="356"/>
    </row>
    <row r="66" spans="1:35" ht="20.25" customHeight="1" x14ac:dyDescent="0.15">
      <c r="A66" s="460"/>
      <c r="B66" s="465">
        <v>44334</v>
      </c>
      <c r="C66" s="466" t="s">
        <v>504</v>
      </c>
      <c r="D66" s="468">
        <v>28500000</v>
      </c>
      <c r="E66" s="468">
        <v>26505000</v>
      </c>
      <c r="F66" s="470">
        <v>0.93</v>
      </c>
      <c r="H66" s="382"/>
      <c r="I66" s="387"/>
      <c r="J66" s="157"/>
      <c r="K66" s="353"/>
      <c r="L66" s="388"/>
      <c r="M66" s="392"/>
      <c r="N66" s="158"/>
      <c r="O66" s="158"/>
      <c r="P66" s="352"/>
      <c r="Q66" s="354"/>
      <c r="R66" s="393"/>
      <c r="S66" s="392"/>
      <c r="T66" s="355"/>
      <c r="U66" s="351"/>
      <c r="V66" s="386"/>
      <c r="W66" s="385"/>
      <c r="X66" s="351"/>
      <c r="Y66" s="351"/>
      <c r="Z66" s="386"/>
      <c r="AA66" s="385"/>
      <c r="AB66" s="386"/>
      <c r="AC66" s="385"/>
      <c r="AD66" s="351"/>
      <c r="AE66" s="351"/>
      <c r="AF66" s="351"/>
      <c r="AG66" s="351"/>
      <c r="AH66" s="386"/>
      <c r="AI66" s="356"/>
    </row>
    <row r="67" spans="1:35" ht="20.25" customHeight="1" x14ac:dyDescent="0.15">
      <c r="A67" s="461"/>
      <c r="B67" s="465"/>
      <c r="C67" s="467"/>
      <c r="D67" s="469"/>
      <c r="E67" s="469"/>
      <c r="F67" s="470"/>
      <c r="H67" s="382"/>
      <c r="I67" s="387"/>
      <c r="J67" s="157"/>
      <c r="K67" s="353"/>
      <c r="L67" s="388"/>
      <c r="M67" s="392"/>
      <c r="N67" s="158"/>
      <c r="O67" s="158"/>
      <c r="P67" s="352"/>
      <c r="Q67" s="354"/>
      <c r="R67" s="393"/>
      <c r="S67" s="392"/>
      <c r="T67" s="355"/>
      <c r="U67" s="351"/>
      <c r="V67" s="386"/>
      <c r="W67" s="385"/>
      <c r="X67" s="351"/>
      <c r="Y67" s="351"/>
      <c r="Z67" s="386"/>
      <c r="AA67" s="385"/>
      <c r="AB67" s="386"/>
      <c r="AC67" s="385"/>
      <c r="AD67" s="351"/>
      <c r="AE67" s="351"/>
      <c r="AF67" s="351"/>
      <c r="AG67" s="351"/>
      <c r="AH67" s="386"/>
      <c r="AI67" s="356"/>
    </row>
    <row r="68" spans="1:35" ht="20.25" customHeight="1" x14ac:dyDescent="0.15">
      <c r="A68" s="442" t="s">
        <v>32</v>
      </c>
      <c r="B68" s="254" t="s">
        <v>33</v>
      </c>
      <c r="C68" s="254" t="s">
        <v>42</v>
      </c>
      <c r="D68" s="444" t="s">
        <v>34</v>
      </c>
      <c r="E68" s="444"/>
      <c r="F68" s="445"/>
      <c r="H68" s="382"/>
      <c r="I68" s="387"/>
      <c r="J68" s="157"/>
      <c r="K68" s="353"/>
      <c r="L68" s="388"/>
      <c r="M68" s="392"/>
      <c r="N68" s="158"/>
      <c r="O68" s="158"/>
      <c r="P68" s="352"/>
      <c r="Q68" s="354"/>
      <c r="R68" s="393"/>
      <c r="S68" s="392"/>
      <c r="T68" s="355"/>
      <c r="U68" s="351"/>
      <c r="V68" s="386"/>
      <c r="W68" s="385"/>
      <c r="X68" s="351"/>
      <c r="Y68" s="351"/>
      <c r="Z68" s="386"/>
      <c r="AA68" s="385"/>
      <c r="AB68" s="386"/>
      <c r="AC68" s="385"/>
      <c r="AD68" s="351"/>
      <c r="AE68" s="351"/>
      <c r="AF68" s="351"/>
      <c r="AG68" s="351"/>
      <c r="AH68" s="386"/>
      <c r="AI68" s="356"/>
    </row>
    <row r="69" spans="1:35" ht="20.25" customHeight="1" x14ac:dyDescent="0.15">
      <c r="A69" s="443"/>
      <c r="B69" s="9" t="s">
        <v>313</v>
      </c>
      <c r="C69" s="9" t="s">
        <v>519</v>
      </c>
      <c r="D69" s="446" t="s">
        <v>505</v>
      </c>
      <c r="E69" s="447"/>
      <c r="F69" s="448"/>
      <c r="H69" s="382"/>
      <c r="I69" s="387"/>
      <c r="J69" s="157"/>
      <c r="K69" s="353"/>
      <c r="L69" s="388"/>
      <c r="M69" s="392"/>
      <c r="N69" s="158"/>
      <c r="O69" s="158"/>
      <c r="P69" s="352"/>
      <c r="Q69" s="354"/>
      <c r="R69" s="393"/>
      <c r="S69" s="392"/>
      <c r="T69" s="355"/>
      <c r="U69" s="351"/>
      <c r="V69" s="386"/>
      <c r="W69" s="385"/>
      <c r="X69" s="351"/>
      <c r="Y69" s="351"/>
      <c r="Z69" s="386"/>
      <c r="AA69" s="385"/>
      <c r="AB69" s="386"/>
      <c r="AC69" s="385"/>
      <c r="AD69" s="351"/>
      <c r="AE69" s="351"/>
      <c r="AF69" s="351"/>
      <c r="AG69" s="351"/>
      <c r="AH69" s="386"/>
      <c r="AI69" s="356"/>
    </row>
    <row r="70" spans="1:35" ht="20.25" customHeight="1" x14ac:dyDescent="0.15">
      <c r="A70" s="88" t="s">
        <v>41</v>
      </c>
      <c r="B70" s="449" t="s">
        <v>520</v>
      </c>
      <c r="C70" s="450"/>
      <c r="D70" s="451"/>
      <c r="E70" s="451"/>
      <c r="F70" s="452"/>
      <c r="H70" s="382"/>
      <c r="I70" s="387"/>
      <c r="J70" s="157"/>
      <c r="K70" s="353"/>
      <c r="L70" s="388"/>
      <c r="M70" s="392"/>
      <c r="N70" s="158"/>
      <c r="O70" s="158"/>
      <c r="P70" s="352"/>
      <c r="Q70" s="354"/>
      <c r="R70" s="393"/>
      <c r="S70" s="392"/>
      <c r="T70" s="355"/>
      <c r="U70" s="351"/>
      <c r="V70" s="386"/>
      <c r="W70" s="385"/>
      <c r="X70" s="351"/>
      <c r="Y70" s="351"/>
      <c r="Z70" s="386"/>
      <c r="AA70" s="385"/>
      <c r="AB70" s="386"/>
      <c r="AC70" s="385"/>
      <c r="AD70" s="351"/>
      <c r="AE70" s="351"/>
      <c r="AF70" s="351"/>
      <c r="AG70" s="351"/>
      <c r="AH70" s="386"/>
      <c r="AI70" s="356"/>
    </row>
    <row r="71" spans="1:35" ht="20.25" customHeight="1" x14ac:dyDescent="0.15">
      <c r="A71" s="88" t="s">
        <v>40</v>
      </c>
      <c r="B71" s="453" t="s">
        <v>486</v>
      </c>
      <c r="C71" s="451"/>
      <c r="D71" s="451"/>
      <c r="E71" s="451"/>
      <c r="F71" s="452"/>
      <c r="H71" s="382"/>
      <c r="I71" s="387"/>
      <c r="J71" s="157"/>
      <c r="K71" s="353"/>
      <c r="L71" s="388"/>
      <c r="M71" s="392"/>
      <c r="N71" s="158"/>
      <c r="O71" s="158"/>
      <c r="P71" s="352"/>
      <c r="Q71" s="354"/>
      <c r="R71" s="393"/>
      <c r="S71" s="392"/>
      <c r="T71" s="355"/>
      <c r="U71" s="351"/>
      <c r="V71" s="386"/>
      <c r="W71" s="385"/>
      <c r="X71" s="351"/>
      <c r="Y71" s="351"/>
      <c r="Z71" s="386"/>
      <c r="AA71" s="385"/>
      <c r="AB71" s="386"/>
      <c r="AC71" s="385"/>
      <c r="AD71" s="351"/>
      <c r="AE71" s="351"/>
      <c r="AF71" s="351"/>
      <c r="AG71" s="351"/>
      <c r="AH71" s="386"/>
      <c r="AI71" s="356"/>
    </row>
    <row r="72" spans="1:35" ht="20.25" customHeight="1" thickBot="1" x14ac:dyDescent="0.2">
      <c r="A72" s="81" t="s">
        <v>35</v>
      </c>
      <c r="B72" s="454"/>
      <c r="C72" s="454"/>
      <c r="D72" s="454"/>
      <c r="E72" s="454"/>
      <c r="F72" s="455"/>
      <c r="H72" s="383"/>
      <c r="I72" s="389"/>
      <c r="J72" s="159"/>
      <c r="K72" s="390"/>
      <c r="L72" s="391"/>
      <c r="M72" s="394"/>
      <c r="N72" s="160"/>
      <c r="O72" s="160"/>
      <c r="P72" s="395"/>
      <c r="Q72" s="396"/>
      <c r="R72" s="397"/>
      <c r="S72" s="394"/>
      <c r="T72" s="398"/>
      <c r="U72" s="399"/>
      <c r="V72" s="400"/>
      <c r="W72" s="403"/>
      <c r="X72" s="399"/>
      <c r="Y72" s="399"/>
      <c r="Z72" s="400"/>
      <c r="AA72" s="403"/>
      <c r="AB72" s="400"/>
      <c r="AC72" s="403"/>
      <c r="AD72" s="399"/>
      <c r="AE72" s="399"/>
      <c r="AF72" s="399"/>
      <c r="AG72" s="399"/>
      <c r="AH72" s="400"/>
      <c r="AI72" s="384"/>
    </row>
    <row r="73" spans="1:35" ht="20.25" customHeight="1" thickTop="1" x14ac:dyDescent="0.15">
      <c r="A73" s="80" t="s">
        <v>28</v>
      </c>
      <c r="B73" s="456" t="s">
        <v>307</v>
      </c>
      <c r="C73" s="457"/>
      <c r="D73" s="457"/>
      <c r="E73" s="457"/>
      <c r="F73" s="458"/>
      <c r="H73" s="296">
        <v>55</v>
      </c>
      <c r="I73" s="297" t="s">
        <v>350</v>
      </c>
      <c r="J73" s="298" t="s">
        <v>351</v>
      </c>
      <c r="K73" s="299" t="s">
        <v>412</v>
      </c>
      <c r="L73" s="300">
        <v>44336</v>
      </c>
      <c r="M73" s="297" t="s">
        <v>368</v>
      </c>
      <c r="N73" s="298" t="s">
        <v>369</v>
      </c>
      <c r="O73" s="298" t="s">
        <v>370</v>
      </c>
      <c r="P73" s="298" t="s">
        <v>371</v>
      </c>
      <c r="Q73" s="298" t="s">
        <v>372</v>
      </c>
      <c r="R73" s="303" t="s">
        <v>481</v>
      </c>
      <c r="S73" s="405" t="s">
        <v>413</v>
      </c>
      <c r="T73" s="298" t="s">
        <v>414</v>
      </c>
      <c r="U73" s="298" t="s">
        <v>415</v>
      </c>
      <c r="V73" s="313" t="s">
        <v>416</v>
      </c>
      <c r="W73" s="406"/>
      <c r="X73" s="407">
        <v>2000000</v>
      </c>
      <c r="Y73" s="407">
        <v>1900000</v>
      </c>
      <c r="Z73" s="408">
        <f>Y73/X73</f>
        <v>0.95</v>
      </c>
      <c r="AA73" s="311"/>
      <c r="AB73" s="409"/>
      <c r="AC73" s="326" t="s">
        <v>452</v>
      </c>
      <c r="AD73" s="312">
        <v>44344</v>
      </c>
      <c r="AE73" s="327" t="s">
        <v>457</v>
      </c>
      <c r="AF73" s="312">
        <v>44344</v>
      </c>
      <c r="AG73" s="312">
        <v>44347</v>
      </c>
      <c r="AH73" s="313">
        <v>1900000</v>
      </c>
      <c r="AI73" s="413" t="s">
        <v>417</v>
      </c>
    </row>
    <row r="74" spans="1:35" ht="20.25" customHeight="1" x14ac:dyDescent="0.15">
      <c r="A74" s="459" t="s">
        <v>36</v>
      </c>
      <c r="B74" s="462" t="s">
        <v>29</v>
      </c>
      <c r="C74" s="463" t="s">
        <v>77</v>
      </c>
      <c r="D74" s="252" t="s">
        <v>37</v>
      </c>
      <c r="E74" s="252" t="s">
        <v>30</v>
      </c>
      <c r="F74" s="253" t="s">
        <v>95</v>
      </c>
      <c r="H74" s="382"/>
      <c r="I74" s="387"/>
      <c r="J74" s="157"/>
      <c r="K74" s="353"/>
      <c r="L74" s="388"/>
      <c r="M74" s="392"/>
      <c r="N74" s="158"/>
      <c r="O74" s="158"/>
      <c r="P74" s="352"/>
      <c r="Q74" s="354"/>
      <c r="R74" s="393"/>
      <c r="S74" s="392"/>
      <c r="T74" s="355"/>
      <c r="U74" s="351"/>
      <c r="V74" s="386"/>
      <c r="W74" s="385"/>
      <c r="X74" s="351"/>
      <c r="Y74" s="351"/>
      <c r="Z74" s="386"/>
      <c r="AA74" s="385"/>
      <c r="AB74" s="386"/>
      <c r="AC74" s="385"/>
      <c r="AD74" s="351"/>
      <c r="AE74" s="351"/>
      <c r="AF74" s="351"/>
      <c r="AG74" s="351"/>
      <c r="AH74" s="386"/>
      <c r="AI74" s="356"/>
    </row>
    <row r="75" spans="1:35" ht="20.25" customHeight="1" x14ac:dyDescent="0.15">
      <c r="A75" s="460"/>
      <c r="B75" s="462"/>
      <c r="C75" s="464"/>
      <c r="D75" s="252" t="s">
        <v>38</v>
      </c>
      <c r="E75" s="252" t="s">
        <v>31</v>
      </c>
      <c r="F75" s="253" t="s">
        <v>39</v>
      </c>
      <c r="H75" s="382"/>
      <c r="I75" s="387"/>
      <c r="J75" s="157"/>
      <c r="K75" s="353"/>
      <c r="L75" s="388"/>
      <c r="M75" s="392"/>
      <c r="N75" s="158"/>
      <c r="O75" s="158"/>
      <c r="P75" s="352"/>
      <c r="Q75" s="354"/>
      <c r="R75" s="393"/>
      <c r="S75" s="392"/>
      <c r="T75" s="355"/>
      <c r="U75" s="351"/>
      <c r="V75" s="386"/>
      <c r="W75" s="385"/>
      <c r="X75" s="351"/>
      <c r="Y75" s="351"/>
      <c r="Z75" s="386"/>
      <c r="AA75" s="385"/>
      <c r="AB75" s="386"/>
      <c r="AC75" s="385"/>
      <c r="AD75" s="351"/>
      <c r="AE75" s="351"/>
      <c r="AF75" s="351"/>
      <c r="AG75" s="351"/>
      <c r="AH75" s="386"/>
      <c r="AI75" s="356"/>
    </row>
    <row r="76" spans="1:35" ht="20.25" customHeight="1" x14ac:dyDescent="0.15">
      <c r="A76" s="460"/>
      <c r="B76" s="465">
        <v>44336</v>
      </c>
      <c r="C76" s="466" t="s">
        <v>506</v>
      </c>
      <c r="D76" s="468">
        <v>2000000</v>
      </c>
      <c r="E76" s="468">
        <v>1900000</v>
      </c>
      <c r="F76" s="470">
        <v>0.95</v>
      </c>
      <c r="H76" s="382"/>
      <c r="I76" s="387"/>
      <c r="J76" s="157"/>
      <c r="K76" s="353"/>
      <c r="L76" s="388"/>
      <c r="M76" s="392"/>
      <c r="N76" s="158"/>
      <c r="O76" s="158"/>
      <c r="P76" s="352"/>
      <c r="Q76" s="354"/>
      <c r="R76" s="393"/>
      <c r="S76" s="392"/>
      <c r="T76" s="355"/>
      <c r="U76" s="351"/>
      <c r="V76" s="386"/>
      <c r="W76" s="385"/>
      <c r="X76" s="351"/>
      <c r="Y76" s="351"/>
      <c r="Z76" s="386"/>
      <c r="AA76" s="385"/>
      <c r="AB76" s="386"/>
      <c r="AC76" s="385"/>
      <c r="AD76" s="351"/>
      <c r="AE76" s="351"/>
      <c r="AF76" s="351"/>
      <c r="AG76" s="351"/>
      <c r="AH76" s="386"/>
      <c r="AI76" s="356"/>
    </row>
    <row r="77" spans="1:35" ht="20.25" customHeight="1" x14ac:dyDescent="0.15">
      <c r="A77" s="461"/>
      <c r="B77" s="465"/>
      <c r="C77" s="467"/>
      <c r="D77" s="469"/>
      <c r="E77" s="469"/>
      <c r="F77" s="470"/>
      <c r="H77" s="382"/>
      <c r="I77" s="387"/>
      <c r="J77" s="157"/>
      <c r="K77" s="353"/>
      <c r="L77" s="388"/>
      <c r="M77" s="392"/>
      <c r="N77" s="158"/>
      <c r="O77" s="158"/>
      <c r="P77" s="352"/>
      <c r="Q77" s="354"/>
      <c r="R77" s="393"/>
      <c r="S77" s="392"/>
      <c r="T77" s="355"/>
      <c r="U77" s="351"/>
      <c r="V77" s="386"/>
      <c r="W77" s="385"/>
      <c r="X77" s="351"/>
      <c r="Y77" s="351"/>
      <c r="Z77" s="386"/>
      <c r="AA77" s="385"/>
      <c r="AB77" s="386"/>
      <c r="AC77" s="385"/>
      <c r="AD77" s="351"/>
      <c r="AE77" s="351"/>
      <c r="AF77" s="351"/>
      <c r="AG77" s="351"/>
      <c r="AH77" s="386"/>
      <c r="AI77" s="356"/>
    </row>
    <row r="78" spans="1:35" ht="20.25" customHeight="1" x14ac:dyDescent="0.15">
      <c r="A78" s="442" t="s">
        <v>32</v>
      </c>
      <c r="B78" s="254" t="s">
        <v>33</v>
      </c>
      <c r="C78" s="254" t="s">
        <v>42</v>
      </c>
      <c r="D78" s="444" t="s">
        <v>34</v>
      </c>
      <c r="E78" s="444"/>
      <c r="F78" s="445"/>
      <c r="H78" s="382"/>
      <c r="I78" s="387"/>
      <c r="J78" s="157"/>
      <c r="K78" s="353"/>
      <c r="L78" s="388"/>
      <c r="M78" s="392"/>
      <c r="N78" s="158"/>
      <c r="O78" s="158"/>
      <c r="P78" s="352"/>
      <c r="Q78" s="354"/>
      <c r="R78" s="393"/>
      <c r="S78" s="392"/>
      <c r="T78" s="355"/>
      <c r="U78" s="351"/>
      <c r="V78" s="386"/>
      <c r="W78" s="385"/>
      <c r="X78" s="351"/>
      <c r="Y78" s="351"/>
      <c r="Z78" s="386"/>
      <c r="AA78" s="385"/>
      <c r="AB78" s="386"/>
      <c r="AC78" s="385"/>
      <c r="AD78" s="351"/>
      <c r="AE78" s="351"/>
      <c r="AF78" s="351"/>
      <c r="AG78" s="351"/>
      <c r="AH78" s="386"/>
      <c r="AI78" s="356"/>
    </row>
    <row r="79" spans="1:35" ht="20.25" customHeight="1" x14ac:dyDescent="0.15">
      <c r="A79" s="443"/>
      <c r="B79" s="9" t="s">
        <v>314</v>
      </c>
      <c r="C79" s="9" t="s">
        <v>521</v>
      </c>
      <c r="D79" s="446" t="s">
        <v>507</v>
      </c>
      <c r="E79" s="447"/>
      <c r="F79" s="448"/>
      <c r="H79" s="382"/>
      <c r="I79" s="387"/>
      <c r="J79" s="157"/>
      <c r="K79" s="353"/>
      <c r="L79" s="388"/>
      <c r="M79" s="392"/>
      <c r="N79" s="158"/>
      <c r="O79" s="158"/>
      <c r="P79" s="352"/>
      <c r="Q79" s="354"/>
      <c r="R79" s="393"/>
      <c r="S79" s="392"/>
      <c r="T79" s="355"/>
      <c r="U79" s="351"/>
      <c r="V79" s="386"/>
      <c r="W79" s="385"/>
      <c r="X79" s="351"/>
      <c r="Y79" s="351"/>
      <c r="Z79" s="386"/>
      <c r="AA79" s="385"/>
      <c r="AB79" s="386"/>
      <c r="AC79" s="385"/>
      <c r="AD79" s="351"/>
      <c r="AE79" s="351"/>
      <c r="AF79" s="351"/>
      <c r="AG79" s="351"/>
      <c r="AH79" s="386"/>
      <c r="AI79" s="356"/>
    </row>
    <row r="80" spans="1:35" ht="20.25" customHeight="1" x14ac:dyDescent="0.15">
      <c r="A80" s="88" t="s">
        <v>41</v>
      </c>
      <c r="B80" s="449" t="s">
        <v>157</v>
      </c>
      <c r="C80" s="450"/>
      <c r="D80" s="451"/>
      <c r="E80" s="451"/>
      <c r="F80" s="452"/>
      <c r="H80" s="382"/>
      <c r="I80" s="387"/>
      <c r="J80" s="157"/>
      <c r="K80" s="353"/>
      <c r="L80" s="388"/>
      <c r="M80" s="392"/>
      <c r="N80" s="158"/>
      <c r="O80" s="158"/>
      <c r="P80" s="352"/>
      <c r="Q80" s="354"/>
      <c r="R80" s="393"/>
      <c r="S80" s="392"/>
      <c r="T80" s="355"/>
      <c r="U80" s="351"/>
      <c r="V80" s="386"/>
      <c r="W80" s="385"/>
      <c r="X80" s="351"/>
      <c r="Y80" s="351"/>
      <c r="Z80" s="386"/>
      <c r="AA80" s="385"/>
      <c r="AB80" s="386"/>
      <c r="AC80" s="385"/>
      <c r="AD80" s="351"/>
      <c r="AE80" s="351"/>
      <c r="AF80" s="351"/>
      <c r="AG80" s="351"/>
      <c r="AH80" s="386"/>
      <c r="AI80" s="356"/>
    </row>
    <row r="81" spans="1:35" ht="20.25" customHeight="1" x14ac:dyDescent="0.15">
      <c r="A81" s="88" t="s">
        <v>40</v>
      </c>
      <c r="B81" s="453" t="s">
        <v>486</v>
      </c>
      <c r="C81" s="451"/>
      <c r="D81" s="451"/>
      <c r="E81" s="451"/>
      <c r="F81" s="452"/>
      <c r="H81" s="382"/>
      <c r="I81" s="387"/>
      <c r="J81" s="157"/>
      <c r="K81" s="353"/>
      <c r="L81" s="388"/>
      <c r="M81" s="392"/>
      <c r="N81" s="158"/>
      <c r="O81" s="158"/>
      <c r="P81" s="352"/>
      <c r="Q81" s="354"/>
      <c r="R81" s="393"/>
      <c r="S81" s="392"/>
      <c r="T81" s="355"/>
      <c r="U81" s="351"/>
      <c r="V81" s="386"/>
      <c r="W81" s="385"/>
      <c r="X81" s="351"/>
      <c r="Y81" s="351"/>
      <c r="Z81" s="386"/>
      <c r="AA81" s="385"/>
      <c r="AB81" s="386"/>
      <c r="AC81" s="385"/>
      <c r="AD81" s="351"/>
      <c r="AE81" s="351"/>
      <c r="AF81" s="351"/>
      <c r="AG81" s="351"/>
      <c r="AH81" s="386"/>
      <c r="AI81" s="356"/>
    </row>
    <row r="82" spans="1:35" ht="20.25" customHeight="1" thickBot="1" x14ac:dyDescent="0.2">
      <c r="A82" s="81" t="s">
        <v>35</v>
      </c>
      <c r="B82" s="454"/>
      <c r="C82" s="454"/>
      <c r="D82" s="454"/>
      <c r="E82" s="454"/>
      <c r="F82" s="455"/>
      <c r="H82" s="383"/>
      <c r="I82" s="389"/>
      <c r="J82" s="159"/>
      <c r="K82" s="390"/>
      <c r="L82" s="391"/>
      <c r="M82" s="394"/>
      <c r="N82" s="160"/>
      <c r="O82" s="160"/>
      <c r="P82" s="395"/>
      <c r="Q82" s="396"/>
      <c r="R82" s="397"/>
      <c r="S82" s="394"/>
      <c r="T82" s="398"/>
      <c r="U82" s="399"/>
      <c r="V82" s="400"/>
      <c r="W82" s="403"/>
      <c r="X82" s="399"/>
      <c r="Y82" s="399"/>
      <c r="Z82" s="400"/>
      <c r="AA82" s="403"/>
      <c r="AB82" s="400"/>
      <c r="AC82" s="403"/>
      <c r="AD82" s="399"/>
      <c r="AE82" s="399"/>
      <c r="AF82" s="399"/>
      <c r="AG82" s="399"/>
      <c r="AH82" s="400"/>
      <c r="AI82" s="384"/>
    </row>
    <row r="83" spans="1:35" ht="20.25" customHeight="1" thickTop="1" x14ac:dyDescent="0.15">
      <c r="A83" s="80" t="s">
        <v>28</v>
      </c>
      <c r="B83" s="456" t="s">
        <v>308</v>
      </c>
      <c r="C83" s="457"/>
      <c r="D83" s="457"/>
      <c r="E83" s="457"/>
      <c r="F83" s="458"/>
      <c r="H83" s="296">
        <v>57</v>
      </c>
      <c r="I83" s="297" t="s">
        <v>418</v>
      </c>
      <c r="J83" s="298" t="s">
        <v>419</v>
      </c>
      <c r="K83" s="299" t="s">
        <v>420</v>
      </c>
      <c r="L83" s="300">
        <v>44342</v>
      </c>
      <c r="M83" s="297" t="s">
        <v>368</v>
      </c>
      <c r="N83" s="298" t="s">
        <v>369</v>
      </c>
      <c r="O83" s="298" t="s">
        <v>370</v>
      </c>
      <c r="P83" s="298" t="s">
        <v>371</v>
      </c>
      <c r="Q83" s="298" t="s">
        <v>372</v>
      </c>
      <c r="R83" s="303" t="s">
        <v>481</v>
      </c>
      <c r="S83" s="405" t="s">
        <v>421</v>
      </c>
      <c r="T83" s="298" t="s">
        <v>422</v>
      </c>
      <c r="U83" s="298" t="s">
        <v>423</v>
      </c>
      <c r="V83" s="313" t="s">
        <v>424</v>
      </c>
      <c r="W83" s="406"/>
      <c r="X83" s="407">
        <v>2000000</v>
      </c>
      <c r="Y83" s="407">
        <v>1800000</v>
      </c>
      <c r="Z83" s="408">
        <f>Y83/X83</f>
        <v>0.9</v>
      </c>
      <c r="AA83" s="311"/>
      <c r="AB83" s="409"/>
      <c r="AC83" s="326" t="s">
        <v>453</v>
      </c>
      <c r="AD83" s="410" t="s">
        <v>465</v>
      </c>
      <c r="AE83" s="414" t="s">
        <v>458</v>
      </c>
      <c r="AF83" s="410" t="s">
        <v>425</v>
      </c>
      <c r="AG83" s="410"/>
      <c r="AH83" s="415"/>
      <c r="AI83" s="413" t="s">
        <v>426</v>
      </c>
    </row>
    <row r="84" spans="1:35" ht="20.25" customHeight="1" x14ac:dyDescent="0.15">
      <c r="A84" s="459" t="s">
        <v>36</v>
      </c>
      <c r="B84" s="462" t="s">
        <v>29</v>
      </c>
      <c r="C84" s="463" t="s">
        <v>77</v>
      </c>
      <c r="D84" s="252" t="s">
        <v>37</v>
      </c>
      <c r="E84" s="252" t="s">
        <v>30</v>
      </c>
      <c r="F84" s="253" t="s">
        <v>95</v>
      </c>
      <c r="H84" s="382"/>
      <c r="I84" s="387"/>
      <c r="J84" s="157"/>
      <c r="K84" s="353"/>
      <c r="L84" s="388"/>
      <c r="M84" s="392"/>
      <c r="N84" s="158"/>
      <c r="O84" s="158"/>
      <c r="P84" s="352"/>
      <c r="Q84" s="354"/>
      <c r="R84" s="393"/>
      <c r="S84" s="392"/>
      <c r="T84" s="355"/>
      <c r="U84" s="351"/>
      <c r="V84" s="386"/>
      <c r="W84" s="385"/>
      <c r="X84" s="351"/>
      <c r="Y84" s="351"/>
      <c r="Z84" s="386"/>
      <c r="AA84" s="385"/>
      <c r="AB84" s="386"/>
      <c r="AC84" s="385"/>
      <c r="AD84" s="351"/>
      <c r="AE84" s="351"/>
      <c r="AF84" s="351"/>
      <c r="AG84" s="351"/>
      <c r="AH84" s="386"/>
      <c r="AI84" s="356"/>
    </row>
    <row r="85" spans="1:35" ht="20.25" customHeight="1" x14ac:dyDescent="0.15">
      <c r="A85" s="460"/>
      <c r="B85" s="462"/>
      <c r="C85" s="464"/>
      <c r="D85" s="252" t="s">
        <v>38</v>
      </c>
      <c r="E85" s="252" t="s">
        <v>31</v>
      </c>
      <c r="F85" s="253" t="s">
        <v>39</v>
      </c>
      <c r="H85" s="382"/>
      <c r="I85" s="387"/>
      <c r="J85" s="157"/>
      <c r="K85" s="353"/>
      <c r="L85" s="388"/>
      <c r="M85" s="392"/>
      <c r="N85" s="158"/>
      <c r="O85" s="158"/>
      <c r="P85" s="352"/>
      <c r="Q85" s="354"/>
      <c r="R85" s="393"/>
      <c r="S85" s="392"/>
      <c r="T85" s="355"/>
      <c r="U85" s="351"/>
      <c r="V85" s="386"/>
      <c r="W85" s="385"/>
      <c r="X85" s="351"/>
      <c r="Y85" s="351"/>
      <c r="Z85" s="386"/>
      <c r="AA85" s="385"/>
      <c r="AB85" s="386"/>
      <c r="AC85" s="385"/>
      <c r="AD85" s="351"/>
      <c r="AE85" s="351"/>
      <c r="AF85" s="351"/>
      <c r="AG85" s="351"/>
      <c r="AH85" s="386"/>
      <c r="AI85" s="356"/>
    </row>
    <row r="86" spans="1:35" ht="20.25" customHeight="1" x14ac:dyDescent="0.15">
      <c r="A86" s="460"/>
      <c r="B86" s="465">
        <v>44342</v>
      </c>
      <c r="C86" s="466" t="s">
        <v>508</v>
      </c>
      <c r="D86" s="468">
        <v>2000000</v>
      </c>
      <c r="E86" s="468">
        <v>1800000</v>
      </c>
      <c r="F86" s="470">
        <v>0.9</v>
      </c>
      <c r="H86" s="382"/>
      <c r="I86" s="387"/>
      <c r="J86" s="157"/>
      <c r="K86" s="353"/>
      <c r="L86" s="388"/>
      <c r="M86" s="392"/>
      <c r="N86" s="158"/>
      <c r="O86" s="158"/>
      <c r="P86" s="352"/>
      <c r="Q86" s="354"/>
      <c r="R86" s="393"/>
      <c r="S86" s="392"/>
      <c r="T86" s="355"/>
      <c r="U86" s="351"/>
      <c r="V86" s="386"/>
      <c r="W86" s="385"/>
      <c r="X86" s="351"/>
      <c r="Y86" s="351"/>
      <c r="Z86" s="386"/>
      <c r="AA86" s="385"/>
      <c r="AB86" s="386"/>
      <c r="AC86" s="385"/>
      <c r="AD86" s="351"/>
      <c r="AE86" s="351"/>
      <c r="AF86" s="351"/>
      <c r="AG86" s="351"/>
      <c r="AH86" s="386"/>
      <c r="AI86" s="356"/>
    </row>
    <row r="87" spans="1:35" ht="20.25" customHeight="1" x14ac:dyDescent="0.15">
      <c r="A87" s="461"/>
      <c r="B87" s="465"/>
      <c r="C87" s="467"/>
      <c r="D87" s="469"/>
      <c r="E87" s="469"/>
      <c r="F87" s="470"/>
      <c r="H87" s="382"/>
      <c r="I87" s="387"/>
      <c r="J87" s="157"/>
      <c r="K87" s="353"/>
      <c r="L87" s="388"/>
      <c r="M87" s="392"/>
      <c r="N87" s="158"/>
      <c r="O87" s="158"/>
      <c r="P87" s="352"/>
      <c r="Q87" s="354"/>
      <c r="R87" s="393"/>
      <c r="S87" s="392"/>
      <c r="T87" s="355"/>
      <c r="U87" s="351"/>
      <c r="V87" s="386"/>
      <c r="W87" s="385"/>
      <c r="X87" s="351"/>
      <c r="Y87" s="351"/>
      <c r="Z87" s="386"/>
      <c r="AA87" s="385"/>
      <c r="AB87" s="386"/>
      <c r="AC87" s="385"/>
      <c r="AD87" s="351"/>
      <c r="AE87" s="351"/>
      <c r="AF87" s="351"/>
      <c r="AG87" s="351"/>
      <c r="AH87" s="386"/>
      <c r="AI87" s="356"/>
    </row>
    <row r="88" spans="1:35" ht="20.25" customHeight="1" x14ac:dyDescent="0.15">
      <c r="A88" s="442" t="s">
        <v>32</v>
      </c>
      <c r="B88" s="254" t="s">
        <v>33</v>
      </c>
      <c r="C88" s="254" t="s">
        <v>42</v>
      </c>
      <c r="D88" s="444" t="s">
        <v>34</v>
      </c>
      <c r="E88" s="444"/>
      <c r="F88" s="445"/>
      <c r="H88" s="382"/>
      <c r="I88" s="387"/>
      <c r="J88" s="157"/>
      <c r="K88" s="353"/>
      <c r="L88" s="388"/>
      <c r="M88" s="392"/>
      <c r="N88" s="158"/>
      <c r="O88" s="158"/>
      <c r="P88" s="352"/>
      <c r="Q88" s="354"/>
      <c r="R88" s="393"/>
      <c r="S88" s="392"/>
      <c r="T88" s="355"/>
      <c r="U88" s="351"/>
      <c r="V88" s="386"/>
      <c r="W88" s="385"/>
      <c r="X88" s="351"/>
      <c r="Y88" s="351"/>
      <c r="Z88" s="386"/>
      <c r="AA88" s="385"/>
      <c r="AB88" s="386"/>
      <c r="AC88" s="385"/>
      <c r="AD88" s="351"/>
      <c r="AE88" s="351"/>
      <c r="AF88" s="351"/>
      <c r="AG88" s="351"/>
      <c r="AH88" s="386"/>
      <c r="AI88" s="356"/>
    </row>
    <row r="89" spans="1:35" ht="20.25" customHeight="1" x14ac:dyDescent="0.15">
      <c r="A89" s="443"/>
      <c r="B89" s="9" t="s">
        <v>315</v>
      </c>
      <c r="C89" s="9" t="s">
        <v>522</v>
      </c>
      <c r="D89" s="446" t="s">
        <v>509</v>
      </c>
      <c r="E89" s="447"/>
      <c r="F89" s="448"/>
      <c r="H89" s="382"/>
      <c r="I89" s="387"/>
      <c r="J89" s="157"/>
      <c r="K89" s="353"/>
      <c r="L89" s="388"/>
      <c r="M89" s="392"/>
      <c r="N89" s="158"/>
      <c r="O89" s="158"/>
      <c r="P89" s="352"/>
      <c r="Q89" s="354"/>
      <c r="R89" s="393"/>
      <c r="S89" s="392"/>
      <c r="T89" s="355"/>
      <c r="U89" s="351"/>
      <c r="V89" s="386"/>
      <c r="W89" s="385"/>
      <c r="X89" s="351"/>
      <c r="Y89" s="351"/>
      <c r="Z89" s="386"/>
      <c r="AA89" s="385"/>
      <c r="AB89" s="386"/>
      <c r="AC89" s="385"/>
      <c r="AD89" s="351"/>
      <c r="AE89" s="351"/>
      <c r="AF89" s="351"/>
      <c r="AG89" s="351"/>
      <c r="AH89" s="386"/>
      <c r="AI89" s="356"/>
    </row>
    <row r="90" spans="1:35" ht="20.25" customHeight="1" x14ac:dyDescent="0.15">
      <c r="A90" s="88" t="s">
        <v>41</v>
      </c>
      <c r="B90" s="449" t="s">
        <v>157</v>
      </c>
      <c r="C90" s="450"/>
      <c r="D90" s="451"/>
      <c r="E90" s="451"/>
      <c r="F90" s="452"/>
      <c r="H90" s="382"/>
      <c r="I90" s="387"/>
      <c r="J90" s="157"/>
      <c r="K90" s="353"/>
      <c r="L90" s="388"/>
      <c r="M90" s="392"/>
      <c r="N90" s="158"/>
      <c r="O90" s="158"/>
      <c r="P90" s="352"/>
      <c r="Q90" s="354"/>
      <c r="R90" s="393"/>
      <c r="S90" s="392"/>
      <c r="T90" s="355"/>
      <c r="U90" s="351"/>
      <c r="V90" s="386"/>
      <c r="W90" s="385"/>
      <c r="X90" s="351"/>
      <c r="Y90" s="351"/>
      <c r="Z90" s="386"/>
      <c r="AA90" s="385"/>
      <c r="AB90" s="386"/>
      <c r="AC90" s="385"/>
      <c r="AD90" s="351"/>
      <c r="AE90" s="351"/>
      <c r="AF90" s="351"/>
      <c r="AG90" s="351"/>
      <c r="AH90" s="386"/>
      <c r="AI90" s="356"/>
    </row>
    <row r="91" spans="1:35" ht="20.25" customHeight="1" x14ac:dyDescent="0.15">
      <c r="A91" s="88" t="s">
        <v>40</v>
      </c>
      <c r="B91" s="453" t="s">
        <v>486</v>
      </c>
      <c r="C91" s="451"/>
      <c r="D91" s="451"/>
      <c r="E91" s="451"/>
      <c r="F91" s="452"/>
      <c r="H91" s="382"/>
      <c r="I91" s="387"/>
      <c r="J91" s="157"/>
      <c r="K91" s="353"/>
      <c r="L91" s="388"/>
      <c r="M91" s="392"/>
      <c r="N91" s="158"/>
      <c r="O91" s="158"/>
      <c r="P91" s="352"/>
      <c r="Q91" s="354"/>
      <c r="R91" s="393"/>
      <c r="S91" s="392"/>
      <c r="T91" s="355"/>
      <c r="U91" s="351"/>
      <c r="V91" s="386"/>
      <c r="W91" s="385"/>
      <c r="X91" s="351"/>
      <c r="Y91" s="351"/>
      <c r="Z91" s="386"/>
      <c r="AA91" s="385"/>
      <c r="AB91" s="386"/>
      <c r="AC91" s="385"/>
      <c r="AD91" s="351"/>
      <c r="AE91" s="351"/>
      <c r="AF91" s="351"/>
      <c r="AG91" s="351"/>
      <c r="AH91" s="386"/>
      <c r="AI91" s="356"/>
    </row>
    <row r="92" spans="1:35" ht="20.25" customHeight="1" thickBot="1" x14ac:dyDescent="0.2">
      <c r="A92" s="81" t="s">
        <v>35</v>
      </c>
      <c r="B92" s="454"/>
      <c r="C92" s="454"/>
      <c r="D92" s="454"/>
      <c r="E92" s="454"/>
      <c r="F92" s="455"/>
      <c r="H92" s="383"/>
      <c r="I92" s="389"/>
      <c r="J92" s="159"/>
      <c r="K92" s="390"/>
      <c r="L92" s="391"/>
      <c r="M92" s="394"/>
      <c r="N92" s="160"/>
      <c r="O92" s="160"/>
      <c r="P92" s="395"/>
      <c r="Q92" s="396"/>
      <c r="R92" s="397"/>
      <c r="S92" s="394"/>
      <c r="T92" s="398"/>
      <c r="U92" s="399"/>
      <c r="V92" s="400"/>
      <c r="W92" s="403"/>
      <c r="X92" s="399"/>
      <c r="Y92" s="399"/>
      <c r="Z92" s="400"/>
      <c r="AA92" s="403"/>
      <c r="AB92" s="400"/>
      <c r="AC92" s="403"/>
      <c r="AD92" s="399"/>
      <c r="AE92" s="399"/>
      <c r="AF92" s="399"/>
      <c r="AG92" s="399"/>
      <c r="AH92" s="400"/>
      <c r="AI92" s="384"/>
    </row>
    <row r="93" spans="1:35" ht="20.25" customHeight="1" thickTop="1" thickBot="1" x14ac:dyDescent="0.2">
      <c r="A93" s="80" t="s">
        <v>28</v>
      </c>
      <c r="B93" s="456" t="s">
        <v>309</v>
      </c>
      <c r="C93" s="457"/>
      <c r="D93" s="457"/>
      <c r="E93" s="457"/>
      <c r="F93" s="458"/>
      <c r="H93" s="296">
        <v>58</v>
      </c>
      <c r="I93" s="297" t="s">
        <v>365</v>
      </c>
      <c r="J93" s="298" t="s">
        <v>427</v>
      </c>
      <c r="K93" s="299" t="s">
        <v>428</v>
      </c>
      <c r="L93" s="300">
        <v>44347</v>
      </c>
      <c r="M93" s="297" t="s">
        <v>368</v>
      </c>
      <c r="N93" s="298" t="s">
        <v>369</v>
      </c>
      <c r="O93" s="298" t="s">
        <v>381</v>
      </c>
      <c r="P93" s="298" t="s">
        <v>371</v>
      </c>
      <c r="Q93" s="298" t="s">
        <v>372</v>
      </c>
      <c r="R93" s="315" t="s">
        <v>357</v>
      </c>
      <c r="S93" s="405" t="s">
        <v>429</v>
      </c>
      <c r="T93" s="298" t="s">
        <v>430</v>
      </c>
      <c r="U93" s="298" t="s">
        <v>431</v>
      </c>
      <c r="V93" s="313" t="s">
        <v>432</v>
      </c>
      <c r="W93" s="406"/>
      <c r="X93" s="407">
        <f>ROUND(((20460000-300000)/31*7)+300000,-1)</f>
        <v>4852260</v>
      </c>
      <c r="Y93" s="407">
        <f>(19938190-300000)/31*7+300000</f>
        <v>4734430</v>
      </c>
      <c r="Z93" s="408">
        <f>Y93/X93</f>
        <v>0.97571647026334118</v>
      </c>
      <c r="AA93" s="311"/>
      <c r="AB93" s="409"/>
      <c r="AC93" s="326" t="s">
        <v>454</v>
      </c>
      <c r="AD93" s="410" t="s">
        <v>465</v>
      </c>
      <c r="AE93" s="327" t="s">
        <v>459</v>
      </c>
      <c r="AF93" s="410" t="s">
        <v>433</v>
      </c>
      <c r="AG93" s="411" t="s">
        <v>434</v>
      </c>
      <c r="AH93" s="412"/>
      <c r="AI93" s="413" t="s">
        <v>435</v>
      </c>
    </row>
    <row r="94" spans="1:35" ht="20.25" customHeight="1" thickTop="1" x14ac:dyDescent="0.15">
      <c r="A94" s="459" t="s">
        <v>36</v>
      </c>
      <c r="B94" s="462" t="s">
        <v>29</v>
      </c>
      <c r="C94" s="463" t="s">
        <v>77</v>
      </c>
      <c r="D94" s="252" t="s">
        <v>37</v>
      </c>
      <c r="E94" s="252" t="s">
        <v>30</v>
      </c>
      <c r="F94" s="253" t="s">
        <v>95</v>
      </c>
      <c r="H94" s="382"/>
      <c r="I94" s="387"/>
      <c r="J94" s="157"/>
      <c r="K94" s="353"/>
      <c r="L94" s="388"/>
      <c r="M94" s="392"/>
      <c r="N94" s="158"/>
      <c r="O94" s="158"/>
      <c r="P94" s="352"/>
      <c r="Q94" s="354"/>
      <c r="R94" s="393"/>
      <c r="S94" s="392"/>
      <c r="T94" s="355"/>
      <c r="U94" s="351"/>
      <c r="V94" s="386"/>
      <c r="W94" s="385"/>
      <c r="X94" s="351"/>
      <c r="Y94" s="351"/>
      <c r="Z94" s="386"/>
      <c r="AA94" s="385"/>
      <c r="AB94" s="386"/>
      <c r="AC94" s="385"/>
      <c r="AD94" s="351"/>
      <c r="AE94" s="351"/>
      <c r="AF94" s="351"/>
      <c r="AG94" s="351"/>
      <c r="AH94" s="386"/>
      <c r="AI94" s="356"/>
    </row>
    <row r="95" spans="1:35" ht="20.25" customHeight="1" x14ac:dyDescent="0.15">
      <c r="A95" s="460"/>
      <c r="B95" s="462"/>
      <c r="C95" s="464"/>
      <c r="D95" s="252" t="s">
        <v>38</v>
      </c>
      <c r="E95" s="252" t="s">
        <v>31</v>
      </c>
      <c r="F95" s="253" t="s">
        <v>39</v>
      </c>
      <c r="H95" s="382"/>
      <c r="I95" s="387"/>
      <c r="J95" s="157"/>
      <c r="K95" s="353"/>
      <c r="L95" s="388"/>
      <c r="M95" s="392"/>
      <c r="N95" s="158"/>
      <c r="O95" s="158"/>
      <c r="P95" s="352"/>
      <c r="Q95" s="354"/>
      <c r="R95" s="393"/>
      <c r="S95" s="392"/>
      <c r="T95" s="355"/>
      <c r="U95" s="351"/>
      <c r="V95" s="386"/>
      <c r="W95" s="385"/>
      <c r="X95" s="351"/>
      <c r="Y95" s="351"/>
      <c r="Z95" s="386"/>
      <c r="AA95" s="385"/>
      <c r="AB95" s="386"/>
      <c r="AC95" s="385"/>
      <c r="AD95" s="351"/>
      <c r="AE95" s="351"/>
      <c r="AF95" s="351"/>
      <c r="AG95" s="351"/>
      <c r="AH95" s="386"/>
      <c r="AI95" s="356"/>
    </row>
    <row r="96" spans="1:35" ht="20.25" customHeight="1" x14ac:dyDescent="0.15">
      <c r="A96" s="460"/>
      <c r="B96" s="465">
        <v>44347</v>
      </c>
      <c r="C96" s="466" t="s">
        <v>511</v>
      </c>
      <c r="D96" s="468">
        <v>4852260</v>
      </c>
      <c r="E96" s="468">
        <v>4734430</v>
      </c>
      <c r="F96" s="470">
        <v>0.97571647026334118</v>
      </c>
      <c r="H96" s="382"/>
      <c r="I96" s="387"/>
      <c r="J96" s="157"/>
      <c r="K96" s="353"/>
      <c r="L96" s="388"/>
      <c r="M96" s="392"/>
      <c r="N96" s="158"/>
      <c r="O96" s="158"/>
      <c r="P96" s="352"/>
      <c r="Q96" s="354"/>
      <c r="R96" s="393"/>
      <c r="S96" s="392"/>
      <c r="T96" s="355"/>
      <c r="U96" s="351"/>
      <c r="V96" s="386"/>
      <c r="W96" s="385"/>
      <c r="X96" s="351"/>
      <c r="Y96" s="351"/>
      <c r="Z96" s="386"/>
      <c r="AA96" s="385"/>
      <c r="AB96" s="386"/>
      <c r="AC96" s="385"/>
      <c r="AD96" s="351"/>
      <c r="AE96" s="351"/>
      <c r="AF96" s="351"/>
      <c r="AG96" s="351"/>
      <c r="AH96" s="386"/>
      <c r="AI96" s="356"/>
    </row>
    <row r="97" spans="1:35" ht="20.25" customHeight="1" x14ac:dyDescent="0.15">
      <c r="A97" s="461"/>
      <c r="B97" s="465"/>
      <c r="C97" s="467"/>
      <c r="D97" s="469"/>
      <c r="E97" s="469"/>
      <c r="F97" s="470"/>
      <c r="H97" s="382"/>
      <c r="I97" s="387"/>
      <c r="J97" s="157"/>
      <c r="K97" s="353"/>
      <c r="L97" s="388"/>
      <c r="M97" s="392"/>
      <c r="N97" s="158"/>
      <c r="O97" s="158"/>
      <c r="P97" s="352"/>
      <c r="Q97" s="354"/>
      <c r="R97" s="393"/>
      <c r="S97" s="392"/>
      <c r="T97" s="355"/>
      <c r="U97" s="351"/>
      <c r="V97" s="386"/>
      <c r="W97" s="385"/>
      <c r="X97" s="351"/>
      <c r="Y97" s="351"/>
      <c r="Z97" s="386"/>
      <c r="AA97" s="385"/>
      <c r="AB97" s="386"/>
      <c r="AC97" s="385"/>
      <c r="AD97" s="351"/>
      <c r="AE97" s="351"/>
      <c r="AF97" s="351"/>
      <c r="AG97" s="351"/>
      <c r="AH97" s="386"/>
      <c r="AI97" s="356"/>
    </row>
    <row r="98" spans="1:35" ht="20.25" customHeight="1" x14ac:dyDescent="0.15">
      <c r="A98" s="442" t="s">
        <v>32</v>
      </c>
      <c r="B98" s="254" t="s">
        <v>33</v>
      </c>
      <c r="C98" s="254" t="s">
        <v>42</v>
      </c>
      <c r="D98" s="444" t="s">
        <v>34</v>
      </c>
      <c r="E98" s="444"/>
      <c r="F98" s="445"/>
      <c r="H98" s="382"/>
      <c r="I98" s="387"/>
      <c r="J98" s="157"/>
      <c r="K98" s="353"/>
      <c r="L98" s="388"/>
      <c r="M98" s="392"/>
      <c r="N98" s="158"/>
      <c r="O98" s="158"/>
      <c r="P98" s="352"/>
      <c r="Q98" s="354"/>
      <c r="R98" s="393"/>
      <c r="S98" s="392"/>
      <c r="T98" s="355"/>
      <c r="U98" s="351"/>
      <c r="V98" s="386"/>
      <c r="W98" s="385"/>
      <c r="X98" s="351"/>
      <c r="Y98" s="351"/>
      <c r="Z98" s="386"/>
      <c r="AA98" s="385"/>
      <c r="AB98" s="386"/>
      <c r="AC98" s="385"/>
      <c r="AD98" s="351"/>
      <c r="AE98" s="351"/>
      <c r="AF98" s="351"/>
      <c r="AG98" s="351"/>
      <c r="AH98" s="386"/>
      <c r="AI98" s="356"/>
    </row>
    <row r="99" spans="1:35" ht="20.25" customHeight="1" x14ac:dyDescent="0.15">
      <c r="A99" s="443"/>
      <c r="B99" s="9" t="s">
        <v>113</v>
      </c>
      <c r="C99" s="9" t="s">
        <v>523</v>
      </c>
      <c r="D99" s="446" t="s">
        <v>512</v>
      </c>
      <c r="E99" s="447"/>
      <c r="F99" s="448"/>
      <c r="H99" s="382"/>
      <c r="I99" s="387"/>
      <c r="J99" s="157"/>
      <c r="K99" s="353"/>
      <c r="L99" s="388"/>
      <c r="M99" s="392"/>
      <c r="N99" s="158"/>
      <c r="O99" s="158"/>
      <c r="P99" s="352"/>
      <c r="Q99" s="354"/>
      <c r="R99" s="393"/>
      <c r="S99" s="392"/>
      <c r="T99" s="355"/>
      <c r="U99" s="351"/>
      <c r="V99" s="386"/>
      <c r="W99" s="385"/>
      <c r="X99" s="351"/>
      <c r="Y99" s="351"/>
      <c r="Z99" s="386"/>
      <c r="AA99" s="385"/>
      <c r="AB99" s="386"/>
      <c r="AC99" s="385"/>
      <c r="AD99" s="351"/>
      <c r="AE99" s="351"/>
      <c r="AF99" s="351"/>
      <c r="AG99" s="351"/>
      <c r="AH99" s="386"/>
      <c r="AI99" s="356"/>
    </row>
    <row r="100" spans="1:35" ht="20.25" customHeight="1" x14ac:dyDescent="0.15">
      <c r="A100" s="88" t="s">
        <v>41</v>
      </c>
      <c r="B100" s="449" t="s">
        <v>157</v>
      </c>
      <c r="C100" s="450"/>
      <c r="D100" s="451"/>
      <c r="E100" s="451"/>
      <c r="F100" s="452"/>
      <c r="H100" s="382"/>
      <c r="I100" s="387"/>
      <c r="J100" s="157"/>
      <c r="K100" s="353"/>
      <c r="L100" s="388"/>
      <c r="M100" s="392"/>
      <c r="N100" s="158"/>
      <c r="O100" s="158"/>
      <c r="P100" s="352"/>
      <c r="Q100" s="354"/>
      <c r="R100" s="393"/>
      <c r="S100" s="392"/>
      <c r="T100" s="355"/>
      <c r="U100" s="351"/>
      <c r="V100" s="386"/>
      <c r="W100" s="385"/>
      <c r="X100" s="351"/>
      <c r="Y100" s="351"/>
      <c r="Z100" s="386"/>
      <c r="AA100" s="385"/>
      <c r="AB100" s="386"/>
      <c r="AC100" s="385"/>
      <c r="AD100" s="351"/>
      <c r="AE100" s="351"/>
      <c r="AF100" s="351"/>
      <c r="AG100" s="351"/>
      <c r="AH100" s="386"/>
      <c r="AI100" s="356"/>
    </row>
    <row r="101" spans="1:35" ht="20.25" customHeight="1" x14ac:dyDescent="0.15">
      <c r="A101" s="88" t="s">
        <v>40</v>
      </c>
      <c r="B101" s="453" t="s">
        <v>486</v>
      </c>
      <c r="C101" s="451"/>
      <c r="D101" s="451"/>
      <c r="E101" s="451"/>
      <c r="F101" s="452"/>
      <c r="H101" s="382"/>
      <c r="I101" s="387"/>
      <c r="J101" s="157"/>
      <c r="K101" s="353"/>
      <c r="L101" s="388"/>
      <c r="M101" s="392"/>
      <c r="N101" s="158"/>
      <c r="O101" s="158"/>
      <c r="P101" s="352"/>
      <c r="Q101" s="354"/>
      <c r="R101" s="393"/>
      <c r="S101" s="392"/>
      <c r="T101" s="355"/>
      <c r="U101" s="351"/>
      <c r="V101" s="386"/>
      <c r="W101" s="385"/>
      <c r="X101" s="351"/>
      <c r="Y101" s="351"/>
      <c r="Z101" s="386"/>
      <c r="AA101" s="385"/>
      <c r="AB101" s="386"/>
      <c r="AC101" s="385"/>
      <c r="AD101" s="351"/>
      <c r="AE101" s="351"/>
      <c r="AF101" s="351"/>
      <c r="AG101" s="351"/>
      <c r="AH101" s="386"/>
      <c r="AI101" s="356"/>
    </row>
    <row r="102" spans="1:35" ht="20.25" customHeight="1" thickBot="1" x14ac:dyDescent="0.2">
      <c r="A102" s="81" t="s">
        <v>35</v>
      </c>
      <c r="B102" s="454"/>
      <c r="C102" s="454"/>
      <c r="D102" s="454"/>
      <c r="E102" s="454"/>
      <c r="F102" s="455"/>
      <c r="H102" s="383"/>
      <c r="I102" s="389"/>
      <c r="J102" s="159"/>
      <c r="K102" s="390"/>
      <c r="L102" s="391"/>
      <c r="M102" s="394"/>
      <c r="N102" s="160"/>
      <c r="O102" s="160"/>
      <c r="P102" s="395"/>
      <c r="Q102" s="396"/>
      <c r="R102" s="397"/>
      <c r="S102" s="394"/>
      <c r="T102" s="398"/>
      <c r="U102" s="399"/>
      <c r="V102" s="400"/>
      <c r="W102" s="403"/>
      <c r="X102" s="399"/>
      <c r="Y102" s="399"/>
      <c r="Z102" s="400"/>
      <c r="AA102" s="403"/>
      <c r="AB102" s="400"/>
      <c r="AC102" s="403"/>
      <c r="AD102" s="399"/>
      <c r="AE102" s="399"/>
      <c r="AF102" s="399"/>
      <c r="AG102" s="399"/>
      <c r="AH102" s="400"/>
      <c r="AI102" s="384"/>
    </row>
    <row r="103" spans="1:35" ht="20.25" customHeight="1" thickTop="1" x14ac:dyDescent="0.15"/>
  </sheetData>
  <mergeCells count="150">
    <mergeCell ref="A98:A99"/>
    <mergeCell ref="D98:F98"/>
    <mergeCell ref="D99:F99"/>
    <mergeCell ref="B100:F100"/>
    <mergeCell ref="B101:F101"/>
    <mergeCell ref="B102:F102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B62:F62"/>
    <mergeCell ref="A58:A59"/>
    <mergeCell ref="D58:F58"/>
    <mergeCell ref="D59:F59"/>
    <mergeCell ref="B60:F60"/>
    <mergeCell ref="B61:F61"/>
    <mergeCell ref="A68:A69"/>
    <mergeCell ref="D68:F68"/>
    <mergeCell ref="D69:F69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12:F12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</mergeCells>
  <phoneticPr fontId="31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2021-06-03T08:21:03Z</dcterms:modified>
</cp:coreProperties>
</file>