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52\Desktop\"/>
    </mc:Choice>
  </mc:AlternateContent>
  <xr:revisionPtr revIDLastSave="0" documentId="13_ncr:1_{70CB8F14-5BC1-4C91-AC8E-D5E32421F3E9}" xr6:coauthVersionLast="36" xr6:coauthVersionMax="36" xr10:uidLastSave="{00000000-0000-0000-0000-000000000000}"/>
  <bookViews>
    <workbookView xWindow="0" yWindow="0" windowWidth="28800" windowHeight="13590" tabRatio="907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H13" i="31" l="1"/>
  <c r="H12" i="31"/>
  <c r="H11" i="31"/>
  <c r="H10" i="31"/>
  <c r="H9" i="31"/>
  <c r="H7" i="31"/>
  <c r="H6" i="31"/>
  <c r="H5" i="31"/>
  <c r="H4" i="31"/>
  <c r="F8" i="31" l="1"/>
  <c r="F12" i="31" l="1"/>
  <c r="F13" i="31"/>
  <c r="F6" i="33" l="1"/>
  <c r="F5" i="31" l="1"/>
  <c r="F9" i="31"/>
  <c r="F10" i="31"/>
  <c r="F11" i="31"/>
  <c r="F4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<sst xmlns="http://schemas.openxmlformats.org/spreadsheetml/2006/main" count="268" uniqueCount="170">
  <si>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</si>
  <si>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</si>
  <si>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</si>
  <si>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</si>
  <si>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</si>
  <si>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</si>
  <si>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</si>
  <si>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</si>
  <si>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</si>
  <si>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</si>
  <si>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</si>
  <si>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</si>
  <si>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</si>
  <si>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</si>
  <si>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</si>
  <si>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</si>
  <si>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</si>
  <si>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</si>
  <si>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</si>
  <si>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</si>
  <si>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</si>
  <si>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</si>
  <si>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</si>
  <si>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</si>
  <si>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</si>
  <si>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</si>
  <si>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</si>
  <si>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</si>
  <si>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</si>
  <si>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</si>
  <si>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</si>
  <si>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</si>
  <si>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</si>
  <si>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</si>
  <si>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</si>
  <si>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</si>
  <si>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</si>
  <si>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</si>
  <si>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</si>
  <si>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</si>
  <si>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</si>
  <si>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</si>
  <si>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</si>
  <si>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</si>
  <si>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</si>
  <si>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</si>
  <si>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</si>
  <si>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</si>
  <si>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</si>
  <si>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</si>
  <si>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</si>
  <si>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</si>
  <si>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</si>
  <si>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</si>
  <si>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</si>
  <si>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</si>
  <si>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</si>
  <si>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</si>
  <si>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</si>
  <si>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</si>
  <si>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</si>
  <si>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</si>
  <si>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</si>
  <si>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</si>
  <si>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</si>
  <si>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</si>
  <si>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</si>
  <si>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</si>
  <si>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</si>
  <si>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</si>
  <si>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</si>
  <si>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</si>
  <si>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</si>
  <si>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</si>
  <si>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</si>
  <si>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</si>
  <si>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</si>
  <si>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</si>
  <si>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</si>
  <si>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</si>
  <si>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</si>
  <si>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</si>
  <si>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</si>
  <si>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</si>
  <si>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</si>
  <si>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</si>
  <si>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</si>
  <si>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</si>
  <si>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</si>
  <si>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</si>
  <si>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</si>
  <si>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</si>
  <si>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</si>
  <si>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</si>
  <si>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</si>
  <si>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</si>
  <si>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</si>
  <si>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</si>
  <si>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</si>
  <si>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</si>
  <si>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</si>
  <si>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</si>
  <si>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</si>
  <si>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</si>
  <si>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</si>
  <si>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</si>
  <si>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</si>
  <si>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</si>
  <si>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</si>
  <si>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</si>
  <si>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</si>
  <si>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</si>
  <si>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</si>
  <si>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</si>
  <si>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</si>
  <si>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</si>
  <si>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</si>
  <si>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</si>
  <si>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</si>
  <si>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</si>
  <si>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</si>
  <si>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</si>
  <si>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</si>
  <si>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</si>
  <si>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</si>
  <si>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</si>
  <si>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2024. 업무용 사무기기(복합기) 임차 계약 건의</t>
    <phoneticPr fontId="6" type="noConversion"/>
  </si>
  <si>
    <t>2024. 정수기 계약 건의</t>
    <phoneticPr fontId="6" type="noConversion"/>
  </si>
  <si>
    <t>2024. 정수기,공기청정기 위탁관리 계약 건의</t>
    <phoneticPr fontId="6" type="noConversion"/>
  </si>
  <si>
    <t>2024. 인터넷망 사용 신청(3차)</t>
    <phoneticPr fontId="6" type="noConversion"/>
  </si>
  <si>
    <t>2024. 인터넷 전화 사용 신청(3차)</t>
    <phoneticPr fontId="6" type="noConversion"/>
  </si>
  <si>
    <t>2024. 무인경비시스템 위탁관리 계약 건의</t>
    <phoneticPr fontId="6" type="noConversion"/>
  </si>
  <si>
    <t>2024.문화놀이터 놀이시설 2종 임차</t>
    <phoneticPr fontId="6" type="noConversion"/>
  </si>
  <si>
    <t>2024.문화놀이터 게임기 7종 임차</t>
    <phoneticPr fontId="6" type="noConversion"/>
  </si>
  <si>
    <t>2024.환경미화 용역</t>
    <phoneticPr fontId="6" type="noConversion"/>
  </si>
  <si>
    <t>2024. 문화놀이터 컴퓨터 임차</t>
    <phoneticPr fontId="6" type="noConversion"/>
  </si>
  <si>
    <t>강남컴퓨터 병원</t>
    <phoneticPr fontId="6" type="noConversion"/>
  </si>
  <si>
    <t>2024.01.01</t>
    <phoneticPr fontId="6" type="noConversion"/>
  </si>
  <si>
    <t>2024.01.01</t>
    <phoneticPr fontId="6" type="noConversion"/>
  </si>
  <si>
    <t>2024.12.31</t>
    <phoneticPr fontId="6" type="noConversion"/>
  </si>
  <si>
    <t>2024.12.31</t>
    <phoneticPr fontId="6" type="noConversion"/>
  </si>
  <si>
    <t>가나안근로복지재단</t>
    <phoneticPr fontId="6" type="noConversion"/>
  </si>
  <si>
    <t>2023.12.28</t>
  </si>
  <si>
    <t>2023.12.20</t>
  </si>
  <si>
    <t>2023.12.27.</t>
  </si>
  <si>
    <t>2024. 업무용 사무기기(복합기) 임차 계약 건의</t>
    <phoneticPr fontId="6" type="noConversion"/>
  </si>
  <si>
    <t>2024. 정수기 위탁관리 계약 건의</t>
    <phoneticPr fontId="6" type="noConversion"/>
  </si>
  <si>
    <t>2024. 정수기, 공기청정기 위탁관리 계약 건의</t>
    <phoneticPr fontId="6" type="noConversion"/>
  </si>
  <si>
    <t>2024. 무인경비시스템 위탁관리 계약 건의</t>
    <phoneticPr fontId="6" type="noConversion"/>
  </si>
  <si>
    <t>2024. 문화놀이터 놀이시설 3종 임차</t>
    <phoneticPr fontId="6" type="noConversion"/>
  </si>
  <si>
    <t>2024. 문화놀이터 게임기 3종 임차</t>
    <phoneticPr fontId="6" type="noConversion"/>
  </si>
  <si>
    <t>2024. 환경미화 용역</t>
    <phoneticPr fontId="6" type="noConversion"/>
  </si>
  <si>
    <t>가나안근로복지공단</t>
    <phoneticPr fontId="6" type="noConversion"/>
  </si>
  <si>
    <t>2024. 문화놀이터 컴퓨터 임차</t>
    <phoneticPr fontId="6" type="noConversion"/>
  </si>
  <si>
    <t>강남컴퓨터병원</t>
    <phoneticPr fontId="6" type="noConversion"/>
  </si>
  <si>
    <t>2023.12.15</t>
    <phoneticPr fontId="6" type="noConversion"/>
  </si>
  <si>
    <t>2024. 인터넷 전화 사용 신청(3차)</t>
    <phoneticPr fontId="6" type="noConversion"/>
  </si>
  <si>
    <t>해당사항 없음</t>
  </si>
  <si>
    <t>해당사항 없음</t>
    <phoneticPr fontId="6" type="noConversion"/>
  </si>
  <si>
    <t>건축</t>
  </si>
  <si>
    <t>수의</t>
  </si>
  <si>
    <t>양지동</t>
    <phoneticPr fontId="6" type="noConversion"/>
  </si>
  <si>
    <t>한동희</t>
    <phoneticPr fontId="6" type="noConversion"/>
  </si>
  <si>
    <t>031-729-9951</t>
    <phoneticPr fontId="6" type="noConversion"/>
  </si>
  <si>
    <t>9회</t>
    <phoneticPr fontId="6" type="noConversion"/>
  </si>
  <si>
    <t>11월</t>
    <phoneticPr fontId="6" type="noConversion"/>
  </si>
  <si>
    <t>2024.10.31</t>
    <phoneticPr fontId="6" type="noConversion"/>
  </si>
  <si>
    <t>2024.11.4</t>
    <phoneticPr fontId="6" type="noConversion"/>
  </si>
  <si>
    <t>10회</t>
    <phoneticPr fontId="6" type="noConversion"/>
  </si>
  <si>
    <t>양지동청소년문화의집 바닥 타일 공사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</si>
</sst>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/>
    </xf>
    <xf numFmtId="41" fontId="19" fillId="0" borderId="34" xfId="1" applyFont="1" applyFill="1" applyBorder="1" applyAlignment="1">
      <alignment horizontal="right" vertical="center" wrapText="1" indent="1"/>
    </xf>
    <xf numFmtId="184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B5" sqref="B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41" t="s">
        <v>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4.95" customHeight="1" thickBot="1" x14ac:dyDescent="0.2">
      <c r="A2" s="142" t="s">
        <v>38</v>
      </c>
      <c r="B2" s="142"/>
      <c r="C2" s="142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2024</v>
      </c>
      <c r="B4" s="18" t="s">
        <v>165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zoomScaleNormal="100" workbookViewId="0">
      <selection activeCell="C18" sqref="C18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43" t="s">
        <v>39</v>
      </c>
      <c r="B1" s="143"/>
      <c r="C1" s="143"/>
      <c r="D1" s="143"/>
      <c r="E1" s="143"/>
      <c r="F1" s="143"/>
      <c r="G1" s="143"/>
      <c r="H1" s="143"/>
      <c r="I1" s="143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133"/>
      <c r="B3" s="134"/>
      <c r="C3" s="135" t="s">
        <v>158</v>
      </c>
      <c r="D3" s="136"/>
      <c r="E3" s="137"/>
      <c r="F3" s="138"/>
      <c r="G3" s="136"/>
      <c r="H3" s="136"/>
      <c r="I3" s="139"/>
    </row>
    <row r="4" spans="1:9" ht="21.75" customHeight="1" x14ac:dyDescent="0.15"/>
    <row r="5" spans="1:9" ht="21.75" customHeight="1" x14ac:dyDescent="0.15"/>
    <row r="6" spans="1:9" ht="21.75" customHeight="1" x14ac:dyDescent="0.15"/>
    <row r="7" spans="1:9" ht="21.75" customHeight="1" x14ac:dyDescent="0.15"/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F9" sqref="F9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43" t="s">
        <v>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 x14ac:dyDescent="0.2">
      <c r="A3" s="118">
        <v>2024</v>
      </c>
      <c r="B3" s="119" t="s">
        <v>165</v>
      </c>
      <c r="C3" s="120" t="s">
        <v>169</v>
      </c>
      <c r="D3" s="121" t="s">
        <v>159</v>
      </c>
      <c r="E3" s="122" t="s">
        <v>160</v>
      </c>
      <c r="F3" s="123">
        <v>0</v>
      </c>
      <c r="G3" s="124">
        <v>0</v>
      </c>
      <c r="H3" s="124">
        <v>18000</v>
      </c>
      <c r="I3" s="125">
        <v>18000</v>
      </c>
      <c r="J3" s="122" t="s">
        <v>161</v>
      </c>
      <c r="K3" s="122" t="s">
        <v>162</v>
      </c>
      <c r="L3" s="126" t="s">
        <v>163</v>
      </c>
      <c r="M3" s="127"/>
    </row>
    <row r="4" spans="1:13" ht="13.5" customHeight="1" x14ac:dyDescent="0.15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 xr:uid="{00000000-0002-0000-0200-000000000000}">
      <formula1>"토건,토목,건축,전문,전기,통신,소방,기타"</formula1>
    </dataValidation>
    <dataValidation type="list" allowBlank="1" showInputMessage="1" showErrorMessage="1" sqref="E3" xr:uid="{00000000-0002-0000-0200-000001000000}">
      <formula1>"대안,턴키,일반,PQ,수의,실적"</formula1>
    </dataValidation>
    <dataValidation type="textLength" operator="lessThanOrEqual" allowBlank="1" showInputMessage="1" showErrorMessage="1" sqref="J3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C17" sqref="C17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K2" s="88" t="s">
        <v>57</v>
      </c>
    </row>
    <row r="3" spans="1:11" ht="15.95" customHeight="1" x14ac:dyDescent="0.15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 x14ac:dyDescent="0.15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E32" sqref="E32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67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J2" s="145" t="s">
        <v>68</v>
      </c>
      <c r="K2" s="145"/>
    </row>
    <row r="3" spans="1:11" ht="15.95" customHeight="1" x14ac:dyDescent="0.15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 x14ac:dyDescent="0.15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"/>
  <sheetViews>
    <sheetView zoomScale="115" zoomScaleNormal="115" workbookViewId="0">
      <selection activeCell="B17" sqref="B17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44" t="s">
        <v>80</v>
      </c>
      <c r="B1" s="144"/>
      <c r="C1" s="144"/>
      <c r="D1" s="144"/>
      <c r="E1" s="144"/>
      <c r="F1" s="144"/>
      <c r="G1" s="144"/>
      <c r="H1" s="144"/>
      <c r="I1" s="144"/>
      <c r="J1" s="90"/>
    </row>
    <row r="2" spans="1:10" ht="24.95" customHeight="1" x14ac:dyDescent="0.15">
      <c r="A2" s="50" t="s">
        <v>90</v>
      </c>
      <c r="B2" s="50"/>
      <c r="C2" s="50"/>
      <c r="D2" s="1"/>
      <c r="E2" s="1"/>
      <c r="F2" s="10"/>
      <c r="G2" s="10"/>
      <c r="H2" s="146" t="s">
        <v>57</v>
      </c>
      <c r="I2" s="146"/>
    </row>
    <row r="3" spans="1:10" s="51" customFormat="1" ht="24.95" customHeight="1" thickBot="1" x14ac:dyDescent="0.2">
      <c r="A3" s="92" t="s">
        <v>81</v>
      </c>
      <c r="B3" s="92" t="s">
        <v>82</v>
      </c>
      <c r="C3" s="92" t="s">
        <v>83</v>
      </c>
      <c r="D3" s="92" t="s">
        <v>84</v>
      </c>
      <c r="E3" s="92" t="s">
        <v>85</v>
      </c>
      <c r="F3" s="92" t="s">
        <v>86</v>
      </c>
      <c r="G3" s="93" t="s">
        <v>87</v>
      </c>
      <c r="H3" s="92" t="s">
        <v>88</v>
      </c>
      <c r="I3" s="92" t="s">
        <v>89</v>
      </c>
    </row>
    <row r="4" spans="1:10" s="51" customFormat="1" ht="18" customHeight="1" thickTop="1" x14ac:dyDescent="0.15">
      <c r="A4" s="100" t="s">
        <v>126</v>
      </c>
      <c r="B4" s="100" t="s">
        <v>141</v>
      </c>
      <c r="C4" s="130">
        <v>1560000</v>
      </c>
      <c r="D4" s="106" t="s">
        <v>155</v>
      </c>
      <c r="E4" s="106" t="s">
        <v>137</v>
      </c>
      <c r="F4" s="91" t="s">
        <v>139</v>
      </c>
      <c r="G4" s="107" t="s">
        <v>166</v>
      </c>
      <c r="H4" s="107" t="s">
        <v>167</v>
      </c>
      <c r="I4" s="102"/>
    </row>
    <row r="5" spans="1:10" ht="18" customHeight="1" x14ac:dyDescent="0.15">
      <c r="A5" s="104" t="s">
        <v>127</v>
      </c>
      <c r="B5" s="104" t="s">
        <v>119</v>
      </c>
      <c r="C5" s="131">
        <v>354000</v>
      </c>
      <c r="D5" s="104" t="s">
        <v>142</v>
      </c>
      <c r="E5" s="105" t="s">
        <v>138</v>
      </c>
      <c r="F5" s="91" t="s">
        <v>140</v>
      </c>
      <c r="G5" s="98" t="s">
        <v>166</v>
      </c>
      <c r="H5" s="98" t="s">
        <v>167</v>
      </c>
      <c r="I5" s="103"/>
    </row>
    <row r="6" spans="1:10" ht="18" customHeight="1" x14ac:dyDescent="0.15">
      <c r="A6" s="104" t="s">
        <v>128</v>
      </c>
      <c r="B6" s="104" t="s">
        <v>120</v>
      </c>
      <c r="C6" s="131">
        <v>3295660</v>
      </c>
      <c r="D6" s="104" t="s">
        <v>142</v>
      </c>
      <c r="E6" s="105" t="s">
        <v>138</v>
      </c>
      <c r="F6" s="91" t="s">
        <v>140</v>
      </c>
      <c r="G6" s="98" t="s">
        <v>166</v>
      </c>
      <c r="H6" s="98" t="s">
        <v>167</v>
      </c>
      <c r="I6" s="103"/>
    </row>
    <row r="7" spans="1:10" ht="18" customHeight="1" x14ac:dyDescent="0.15">
      <c r="A7" s="104" t="s">
        <v>129</v>
      </c>
      <c r="B7" s="104" t="s">
        <v>121</v>
      </c>
      <c r="C7" s="131">
        <v>5306400</v>
      </c>
      <c r="D7" s="104" t="s">
        <v>142</v>
      </c>
      <c r="E7" s="105" t="s">
        <v>138</v>
      </c>
      <c r="F7" s="91" t="s">
        <v>140</v>
      </c>
      <c r="G7" s="98" t="s">
        <v>166</v>
      </c>
      <c r="H7" s="98" t="s">
        <v>167</v>
      </c>
      <c r="I7" s="103"/>
    </row>
    <row r="8" spans="1:10" ht="18" customHeight="1" x14ac:dyDescent="0.15">
      <c r="A8" s="104" t="s">
        <v>130</v>
      </c>
      <c r="B8" s="104" t="s">
        <v>121</v>
      </c>
      <c r="C8" s="131">
        <v>2259000</v>
      </c>
      <c r="D8" s="104" t="s">
        <v>142</v>
      </c>
      <c r="E8" s="105" t="s">
        <v>138</v>
      </c>
      <c r="F8" s="91" t="s">
        <v>140</v>
      </c>
      <c r="G8" s="98" t="s">
        <v>166</v>
      </c>
      <c r="H8" s="98" t="s">
        <v>167</v>
      </c>
      <c r="I8" s="103"/>
    </row>
    <row r="9" spans="1:10" ht="18" customHeight="1" x14ac:dyDescent="0.15">
      <c r="A9" s="104" t="s">
        <v>131</v>
      </c>
      <c r="B9" s="104" t="s">
        <v>122</v>
      </c>
      <c r="C9" s="131">
        <v>2520000</v>
      </c>
      <c r="D9" s="104" t="s">
        <v>143</v>
      </c>
      <c r="E9" s="105" t="s">
        <v>138</v>
      </c>
      <c r="F9" s="91" t="s">
        <v>140</v>
      </c>
      <c r="G9" s="98" t="s">
        <v>166</v>
      </c>
      <c r="H9" s="98" t="s">
        <v>167</v>
      </c>
      <c r="I9" s="103"/>
    </row>
    <row r="10" spans="1:10" ht="18" customHeight="1" x14ac:dyDescent="0.15">
      <c r="A10" s="104" t="s">
        <v>132</v>
      </c>
      <c r="B10" s="104" t="s">
        <v>123</v>
      </c>
      <c r="C10" s="131">
        <v>14040000</v>
      </c>
      <c r="D10" s="104" t="s">
        <v>144</v>
      </c>
      <c r="E10" s="105" t="s">
        <v>138</v>
      </c>
      <c r="F10" s="91" t="s">
        <v>140</v>
      </c>
      <c r="G10" s="98" t="s">
        <v>166</v>
      </c>
      <c r="H10" s="98" t="s">
        <v>167</v>
      </c>
      <c r="I10" s="103"/>
    </row>
    <row r="11" spans="1:10" ht="18" customHeight="1" x14ac:dyDescent="0.15">
      <c r="A11" s="104" t="s">
        <v>133</v>
      </c>
      <c r="B11" s="104" t="s">
        <v>124</v>
      </c>
      <c r="C11" s="131">
        <v>20292000</v>
      </c>
      <c r="D11" s="104" t="s">
        <v>144</v>
      </c>
      <c r="E11" s="105" t="s">
        <v>138</v>
      </c>
      <c r="F11" s="91" t="s">
        <v>140</v>
      </c>
      <c r="G11" s="98" t="s">
        <v>166</v>
      </c>
      <c r="H11" s="98" t="s">
        <v>167</v>
      </c>
      <c r="I11" s="103"/>
    </row>
    <row r="12" spans="1:10" ht="16.5" customHeight="1" x14ac:dyDescent="0.15">
      <c r="A12" s="104" t="s">
        <v>134</v>
      </c>
      <c r="B12" s="104" t="s">
        <v>125</v>
      </c>
      <c r="C12" s="131">
        <v>11448000</v>
      </c>
      <c r="D12" s="104" t="s">
        <v>144</v>
      </c>
      <c r="E12" s="105" t="s">
        <v>138</v>
      </c>
      <c r="F12" s="91" t="s">
        <v>140</v>
      </c>
      <c r="G12" s="98" t="s">
        <v>166</v>
      </c>
      <c r="H12" s="98" t="s">
        <v>167</v>
      </c>
      <c r="I12" s="103"/>
    </row>
    <row r="13" spans="1:10" ht="17.25" customHeight="1" x14ac:dyDescent="0.15">
      <c r="A13" s="104" t="s">
        <v>135</v>
      </c>
      <c r="B13" s="129" t="s">
        <v>136</v>
      </c>
      <c r="C13" s="132">
        <v>3168000</v>
      </c>
      <c r="D13" s="129" t="s">
        <v>142</v>
      </c>
      <c r="E13" s="105" t="s">
        <v>138</v>
      </c>
      <c r="F13" s="91" t="s">
        <v>140</v>
      </c>
      <c r="G13" s="98" t="s">
        <v>166</v>
      </c>
      <c r="H13" s="98" t="s">
        <v>167</v>
      </c>
      <c r="I13" s="128"/>
    </row>
    <row r="14" spans="1:10" x14ac:dyDescent="0.15">
      <c r="A14" s="140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7" sqref="I17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47" t="s">
        <v>99</v>
      </c>
      <c r="B1" s="147"/>
      <c r="C1" s="147"/>
      <c r="D1" s="147"/>
      <c r="E1" s="147"/>
      <c r="F1" s="147"/>
      <c r="G1" s="147"/>
      <c r="H1" s="147"/>
      <c r="I1" s="147"/>
      <c r="J1" s="89"/>
    </row>
    <row r="2" spans="1:23" ht="24.95" customHeight="1" x14ac:dyDescent="0.15">
      <c r="A2" s="148" t="s">
        <v>90</v>
      </c>
      <c r="B2" s="148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4" t="s">
        <v>58</v>
      </c>
      <c r="B3" s="94" t="s">
        <v>98</v>
      </c>
      <c r="C3" s="94" t="s">
        <v>97</v>
      </c>
      <c r="D3" s="94" t="s">
        <v>96</v>
      </c>
      <c r="E3" s="94" t="s">
        <v>95</v>
      </c>
      <c r="F3" s="94" t="s">
        <v>94</v>
      </c>
      <c r="G3" s="94" t="s">
        <v>93</v>
      </c>
      <c r="H3" s="94" t="s">
        <v>92</v>
      </c>
      <c r="I3" s="94" t="s">
        <v>91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08" t="s">
        <v>38</v>
      </c>
      <c r="B4" s="101" t="s">
        <v>145</v>
      </c>
      <c r="C4" s="101" t="s">
        <v>152</v>
      </c>
      <c r="D4" s="109">
        <v>1560000</v>
      </c>
      <c r="E4" s="110"/>
      <c r="F4" s="111">
        <f>D4/12</f>
        <v>130000</v>
      </c>
      <c r="G4" s="112"/>
      <c r="H4" s="113">
        <f>130000*7</f>
        <v>910000</v>
      </c>
      <c r="I4" s="114" t="s">
        <v>164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5" t="s">
        <v>38</v>
      </c>
      <c r="B5" s="115" t="s">
        <v>146</v>
      </c>
      <c r="C5" s="116" t="s">
        <v>119</v>
      </c>
      <c r="D5" s="117">
        <v>354000</v>
      </c>
      <c r="E5" s="117"/>
      <c r="F5" s="97">
        <f>D5/12</f>
        <v>29500</v>
      </c>
      <c r="G5" s="117"/>
      <c r="H5" s="96">
        <f>29500*7</f>
        <v>206500</v>
      </c>
      <c r="I5" s="99" t="s">
        <v>164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5" t="s">
        <v>38</v>
      </c>
      <c r="B6" s="115" t="s">
        <v>147</v>
      </c>
      <c r="C6" s="116" t="s">
        <v>120</v>
      </c>
      <c r="D6" s="117">
        <v>3295660</v>
      </c>
      <c r="E6" s="117"/>
      <c r="F6" s="97">
        <v>276050</v>
      </c>
      <c r="G6" s="117"/>
      <c r="H6" s="96">
        <f>276050*7</f>
        <v>1932350</v>
      </c>
      <c r="I6" s="99" t="s">
        <v>164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5" t="s">
        <v>38</v>
      </c>
      <c r="B7" s="115" t="s">
        <v>129</v>
      </c>
      <c r="C7" s="116" t="s">
        <v>121</v>
      </c>
      <c r="D7" s="117">
        <v>5306400</v>
      </c>
      <c r="E7" s="117"/>
      <c r="F7" s="97">
        <v>154400</v>
      </c>
      <c r="G7" s="117"/>
      <c r="H7" s="96">
        <f>F7*7</f>
        <v>1080800</v>
      </c>
      <c r="I7" s="99" t="s">
        <v>164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5" t="s">
        <v>38</v>
      </c>
      <c r="B8" s="115" t="s">
        <v>156</v>
      </c>
      <c r="C8" s="116" t="s">
        <v>121</v>
      </c>
      <c r="D8" s="117">
        <v>2259000</v>
      </c>
      <c r="E8" s="117"/>
      <c r="F8" s="97">
        <f>D8/12</f>
        <v>188250</v>
      </c>
      <c r="G8" s="117"/>
      <c r="H8" s="96">
        <v>920430</v>
      </c>
      <c r="I8" s="99" t="s">
        <v>164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5" t="s">
        <v>38</v>
      </c>
      <c r="B9" s="115" t="s">
        <v>148</v>
      </c>
      <c r="C9" s="116" t="s">
        <v>122</v>
      </c>
      <c r="D9" s="117">
        <v>2520000</v>
      </c>
      <c r="E9" s="117"/>
      <c r="F9" s="97">
        <f>D9/12</f>
        <v>210000</v>
      </c>
      <c r="G9" s="117"/>
      <c r="H9" s="96">
        <f>210000*8</f>
        <v>1680000</v>
      </c>
      <c r="I9" s="99" t="s">
        <v>168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5" t="s">
        <v>38</v>
      </c>
      <c r="B10" s="115" t="s">
        <v>149</v>
      </c>
      <c r="C10" s="116" t="s">
        <v>123</v>
      </c>
      <c r="D10" s="117">
        <v>14040000</v>
      </c>
      <c r="E10" s="117"/>
      <c r="F10" s="97">
        <f>D10/12</f>
        <v>1170000</v>
      </c>
      <c r="G10" s="117"/>
      <c r="H10" s="96">
        <f>1170000*7</f>
        <v>8190000</v>
      </c>
      <c r="I10" s="99" t="s">
        <v>164</v>
      </c>
    </row>
    <row r="11" spans="1:23" ht="15.75" customHeight="1" x14ac:dyDescent="0.15">
      <c r="A11" s="95" t="s">
        <v>38</v>
      </c>
      <c r="B11" s="115" t="s">
        <v>150</v>
      </c>
      <c r="C11" s="116" t="s">
        <v>124</v>
      </c>
      <c r="D11" s="117">
        <v>20292000</v>
      </c>
      <c r="E11" s="117"/>
      <c r="F11" s="97">
        <f>D11/12</f>
        <v>1691000</v>
      </c>
      <c r="G11" s="117"/>
      <c r="H11" s="96">
        <f>1691000*7</f>
        <v>11837000</v>
      </c>
      <c r="I11" s="99" t="s">
        <v>164</v>
      </c>
    </row>
    <row r="12" spans="1:23" ht="15.75" customHeight="1" x14ac:dyDescent="0.15">
      <c r="A12" s="95" t="s">
        <v>38</v>
      </c>
      <c r="B12" s="115" t="s">
        <v>151</v>
      </c>
      <c r="C12" s="116" t="s">
        <v>125</v>
      </c>
      <c r="D12" s="117">
        <v>11448000</v>
      </c>
      <c r="E12" s="117"/>
      <c r="F12" s="97">
        <f t="shared" ref="F12:F13" si="0">D12/12</f>
        <v>954000</v>
      </c>
      <c r="G12" s="117"/>
      <c r="H12" s="96">
        <f>954000*7</f>
        <v>6678000</v>
      </c>
      <c r="I12" s="99" t="s">
        <v>164</v>
      </c>
    </row>
    <row r="13" spans="1:23" x14ac:dyDescent="0.15">
      <c r="A13" s="95" t="s">
        <v>38</v>
      </c>
      <c r="B13" s="116" t="s">
        <v>153</v>
      </c>
      <c r="C13" s="116" t="s">
        <v>154</v>
      </c>
      <c r="D13" s="117">
        <v>3168000</v>
      </c>
      <c r="E13" s="117"/>
      <c r="F13" s="97">
        <f t="shared" si="0"/>
        <v>264000</v>
      </c>
      <c r="G13" s="117"/>
      <c r="H13" s="117">
        <f>264000*7</f>
        <v>1848000</v>
      </c>
      <c r="I13" s="99" t="s">
        <v>164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"/>
  <sheetViews>
    <sheetView zoomScaleNormal="100" workbookViewId="0">
      <selection activeCell="C3" sqref="C3:E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44" t="s">
        <v>100</v>
      </c>
      <c r="B1" s="144"/>
      <c r="C1" s="144"/>
      <c r="D1" s="144"/>
      <c r="E1" s="144"/>
    </row>
    <row r="2" spans="1:5" ht="24.95" customHeight="1" thickBot="1" x14ac:dyDescent="0.2">
      <c r="A2" s="9" t="s">
        <v>38</v>
      </c>
      <c r="B2" s="9"/>
      <c r="C2" s="1"/>
      <c r="D2" s="1"/>
      <c r="E2" s="57" t="s">
        <v>57</v>
      </c>
    </row>
    <row r="3" spans="1:5" ht="21.75" customHeight="1" thickTop="1" x14ac:dyDescent="0.15">
      <c r="A3" s="149" t="s">
        <v>101</v>
      </c>
      <c r="B3" s="58" t="s">
        <v>15</v>
      </c>
      <c r="C3" s="152" t="s">
        <v>157</v>
      </c>
      <c r="D3" s="153"/>
      <c r="E3" s="154"/>
    </row>
    <row r="4" spans="1:5" ht="21.75" customHeight="1" x14ac:dyDescent="0.15">
      <c r="A4" s="150"/>
      <c r="B4" s="59" t="s">
        <v>16</v>
      </c>
      <c r="C4" s="60"/>
      <c r="D4" s="61" t="s">
        <v>102</v>
      </c>
      <c r="E4" s="62"/>
    </row>
    <row r="5" spans="1:5" ht="21.75" customHeight="1" x14ac:dyDescent="0.15">
      <c r="A5" s="150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50"/>
      <c r="B6" s="59" t="s">
        <v>2</v>
      </c>
      <c r="C6" s="64"/>
      <c r="D6" s="61" t="s">
        <v>103</v>
      </c>
      <c r="E6" s="62"/>
    </row>
    <row r="7" spans="1:5" ht="21.75" customHeight="1" x14ac:dyDescent="0.15">
      <c r="A7" s="150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50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51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workbookViewId="0">
      <selection activeCell="C16" sqref="C16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44" t="s">
        <v>106</v>
      </c>
      <c r="B1" s="144"/>
      <c r="C1" s="144"/>
      <c r="D1" s="144"/>
      <c r="E1" s="144"/>
      <c r="F1" s="144"/>
    </row>
    <row r="2" spans="1:6" ht="24.95" customHeight="1" thickBot="1" x14ac:dyDescent="0.2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 x14ac:dyDescent="0.15">
      <c r="A3" s="80" t="s">
        <v>0</v>
      </c>
      <c r="B3" s="161" t="s">
        <v>37</v>
      </c>
      <c r="C3" s="162"/>
      <c r="D3" s="162"/>
      <c r="E3" s="162"/>
      <c r="F3" s="163"/>
    </row>
    <row r="4" spans="1:6" ht="25.5" customHeight="1" x14ac:dyDescent="0.15">
      <c r="A4" s="164" t="s">
        <v>1</v>
      </c>
      <c r="B4" s="167" t="s">
        <v>2</v>
      </c>
      <c r="C4" s="167" t="s">
        <v>13</v>
      </c>
      <c r="D4" s="76" t="s">
        <v>3</v>
      </c>
      <c r="E4" s="76" t="s">
        <v>4</v>
      </c>
      <c r="F4" s="79" t="s">
        <v>105</v>
      </c>
    </row>
    <row r="5" spans="1:6" ht="25.5" customHeight="1" x14ac:dyDescent="0.15">
      <c r="A5" s="165"/>
      <c r="B5" s="168"/>
      <c r="C5" s="168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65"/>
      <c r="B6" s="169"/>
      <c r="C6" s="175"/>
      <c r="D6" s="171"/>
      <c r="E6" s="171"/>
      <c r="F6" s="173" t="e">
        <f>E6/D6</f>
        <v>#DIV/0!</v>
      </c>
    </row>
    <row r="7" spans="1:6" ht="25.5" customHeight="1" x14ac:dyDescent="0.15">
      <c r="A7" s="166"/>
      <c r="B7" s="170"/>
      <c r="C7" s="176"/>
      <c r="D7" s="172"/>
      <c r="E7" s="172"/>
      <c r="F7" s="174"/>
    </row>
    <row r="8" spans="1:6" ht="25.5" customHeight="1" x14ac:dyDescent="0.15">
      <c r="A8" s="164" t="s">
        <v>8</v>
      </c>
      <c r="B8" s="76" t="s">
        <v>9</v>
      </c>
      <c r="C8" s="76" t="s">
        <v>104</v>
      </c>
      <c r="D8" s="177" t="s">
        <v>10</v>
      </c>
      <c r="E8" s="178"/>
      <c r="F8" s="179"/>
    </row>
    <row r="9" spans="1:6" ht="25.5" customHeight="1" x14ac:dyDescent="0.15">
      <c r="A9" s="166"/>
      <c r="B9" s="75"/>
      <c r="C9" s="74"/>
      <c r="D9" s="180"/>
      <c r="E9" s="181"/>
      <c r="F9" s="182"/>
    </row>
    <row r="10" spans="1:6" ht="25.5" customHeight="1" x14ac:dyDescent="0.15">
      <c r="A10" s="73" t="s">
        <v>14</v>
      </c>
      <c r="B10" s="155"/>
      <c r="C10" s="156"/>
      <c r="D10" s="156"/>
      <c r="E10" s="156"/>
      <c r="F10" s="157"/>
    </row>
    <row r="11" spans="1:6" ht="25.5" customHeight="1" x14ac:dyDescent="0.15">
      <c r="A11" s="73" t="s">
        <v>11</v>
      </c>
      <c r="B11" s="155"/>
      <c r="C11" s="156"/>
      <c r="D11" s="156"/>
      <c r="E11" s="156"/>
      <c r="F11" s="157"/>
    </row>
    <row r="12" spans="1:6" ht="25.5" customHeight="1" thickBot="1" x14ac:dyDescent="0.2">
      <c r="A12" s="72" t="s">
        <v>12</v>
      </c>
      <c r="B12" s="158"/>
      <c r="C12" s="159"/>
      <c r="D12" s="159"/>
      <c r="E12" s="159"/>
      <c r="F12" s="160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E15" sqref="E15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44" t="s">
        <v>117</v>
      </c>
      <c r="B1" s="144"/>
      <c r="C1" s="144"/>
      <c r="D1" s="144"/>
      <c r="E1" s="144"/>
      <c r="F1" s="144"/>
      <c r="G1" s="144"/>
      <c r="H1" s="144"/>
      <c r="I1" s="144"/>
    </row>
    <row r="2" spans="1:9" ht="24.95" customHeight="1" x14ac:dyDescent="0.15">
      <c r="A2" s="183"/>
      <c r="B2" s="183"/>
      <c r="C2" s="1"/>
      <c r="D2" s="1"/>
      <c r="E2" s="1"/>
      <c r="F2" s="1"/>
      <c r="G2" s="1"/>
      <c r="H2" s="1"/>
      <c r="I2" s="87" t="s">
        <v>116</v>
      </c>
    </row>
    <row r="3" spans="1:9" ht="26.25" customHeight="1" x14ac:dyDescent="0.15">
      <c r="A3" s="188" t="s">
        <v>58</v>
      </c>
      <c r="B3" s="186" t="s">
        <v>59</v>
      </c>
      <c r="C3" s="186" t="s">
        <v>115</v>
      </c>
      <c r="D3" s="186" t="s">
        <v>114</v>
      </c>
      <c r="E3" s="184" t="s">
        <v>113</v>
      </c>
      <c r="F3" s="185"/>
      <c r="G3" s="184" t="s">
        <v>112</v>
      </c>
      <c r="H3" s="185"/>
      <c r="I3" s="186" t="s">
        <v>111</v>
      </c>
    </row>
    <row r="4" spans="1:9" ht="28.5" customHeight="1" x14ac:dyDescent="0.15">
      <c r="A4" s="189"/>
      <c r="B4" s="187"/>
      <c r="C4" s="187"/>
      <c r="D4" s="187"/>
      <c r="E4" s="86" t="s">
        <v>96</v>
      </c>
      <c r="F4" s="86" t="s">
        <v>110</v>
      </c>
      <c r="G4" s="86" t="s">
        <v>109</v>
      </c>
      <c r="H4" s="86" t="s">
        <v>108</v>
      </c>
      <c r="I4" s="187"/>
    </row>
    <row r="5" spans="1:9" ht="18.75" customHeight="1" x14ac:dyDescent="0.15">
      <c r="A5" s="35" t="s">
        <v>118</v>
      </c>
      <c r="B5" s="85" t="s">
        <v>107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sn7299952</cp:lastModifiedBy>
  <cp:lastPrinted>2022-01-03T07:02:07Z</cp:lastPrinted>
  <dcterms:created xsi:type="dcterms:W3CDTF">2014-01-20T06:24:27Z</dcterms:created>
  <dcterms:modified xsi:type="dcterms:W3CDTF">2024-11-11T02:13:30Z</dcterms:modified>
</cp:coreProperties>
</file>