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계약관련\1. 수의계약 및 입찰\36. [서현]4차산업 체험 랩 기기, 콘텐츠 구입\3. 견적공고\"/>
    </mc:Choice>
  </mc:AlternateContent>
  <bookViews>
    <workbookView xWindow="0" yWindow="0" windowWidth="25440" windowHeight="9330" tabRatio="879"/>
  </bookViews>
  <sheets>
    <sheet name="표지" sheetId="8" r:id="rId1"/>
    <sheet name="예산서" sheetId="7" r:id="rId2"/>
    <sheet name="원가계산서" sheetId="10" r:id="rId3"/>
    <sheet name="내역서표지" sheetId="11" r:id="rId4"/>
    <sheet name="총괄내역서" sheetId="12" r:id="rId5"/>
    <sheet name="내역서" sheetId="2" r:id="rId6"/>
    <sheet name="수량산출서표지" sheetId="6" r:id="rId7"/>
    <sheet name="수량산출서" sheetId="23" r:id="rId8"/>
  </sheets>
  <definedNames>
    <definedName name="_xlnm.Print_Area" localSheetId="5">내역서!$A$1:$L$42</definedName>
    <definedName name="_xlnm.Print_Area" localSheetId="3">내역서표지!$A$1:$K$20</definedName>
    <definedName name="_xlnm.Print_Area" localSheetId="7">수량산출서!$A$1:$H$35</definedName>
    <definedName name="_xlnm.Print_Area" localSheetId="6">수량산출서표지!$A$1:$K$19</definedName>
    <definedName name="_xlnm.Print_Area" localSheetId="2">원가계산서!$A$1:$G$24</definedName>
    <definedName name="_xlnm.Print_Area" localSheetId="4">총괄내역서!$A$1:$J$20</definedName>
    <definedName name="_xlnm.Print_Area" localSheetId="0">표지!$A$1:$M$30</definedName>
    <definedName name="_xlnm.Print_Titles" localSheetId="5">내역서!$1:$4</definedName>
    <definedName name="_xlnm.Print_Titles" localSheetId="7">수량산출서!$1:$3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23" l="1"/>
  <c r="C22" i="23"/>
  <c r="D22" i="23"/>
  <c r="B23" i="23"/>
  <c r="C23" i="23"/>
  <c r="D23" i="23"/>
  <c r="B24" i="23"/>
  <c r="C24" i="23"/>
  <c r="D24" i="23"/>
  <c r="E24" i="23"/>
  <c r="G24" i="23" s="1"/>
  <c r="B25" i="23"/>
  <c r="C25" i="23"/>
  <c r="D25" i="23"/>
  <c r="E25" i="23"/>
  <c r="G25" i="23" s="1"/>
  <c r="B26" i="23"/>
  <c r="C26" i="23"/>
  <c r="D26" i="23"/>
  <c r="E26" i="23"/>
  <c r="G26" i="23" s="1"/>
  <c r="B27" i="23"/>
  <c r="C27" i="23"/>
  <c r="D27" i="23"/>
  <c r="E27" i="23"/>
  <c r="G27" i="23" s="1"/>
  <c r="B28" i="23"/>
  <c r="C28" i="23"/>
  <c r="D28" i="23"/>
  <c r="E28" i="23"/>
  <c r="G28" i="23" s="1"/>
  <c r="B29" i="23"/>
  <c r="C29" i="23"/>
  <c r="D29" i="23"/>
  <c r="E29" i="23"/>
  <c r="G29" i="23" s="1"/>
  <c r="C21" i="23"/>
  <c r="D21" i="23"/>
  <c r="E21" i="23"/>
  <c r="B21" i="23"/>
  <c r="B6" i="23"/>
  <c r="C6" i="23"/>
  <c r="D6" i="23"/>
  <c r="E6" i="23"/>
  <c r="G6" i="23" s="1"/>
  <c r="B7" i="23"/>
  <c r="C7" i="23"/>
  <c r="D7" i="23"/>
  <c r="E7" i="23"/>
  <c r="G7" i="23" s="1"/>
  <c r="B8" i="23"/>
  <c r="C8" i="23"/>
  <c r="D8" i="23"/>
  <c r="E8" i="23"/>
  <c r="G8" i="23" s="1"/>
  <c r="B9" i="23"/>
  <c r="C9" i="23"/>
  <c r="D9" i="23"/>
  <c r="E9" i="23"/>
  <c r="G9" i="23" s="1"/>
  <c r="B10" i="23"/>
  <c r="C10" i="23"/>
  <c r="D10" i="23"/>
  <c r="E10" i="23"/>
  <c r="G10" i="23" s="1"/>
  <c r="B11" i="23"/>
  <c r="C11" i="23"/>
  <c r="D11" i="23"/>
  <c r="E11" i="23"/>
  <c r="G11" i="23" s="1"/>
  <c r="B12" i="23"/>
  <c r="C12" i="23"/>
  <c r="D12" i="23"/>
  <c r="E12" i="23"/>
  <c r="G12" i="23" s="1"/>
  <c r="B13" i="23"/>
  <c r="C13" i="23"/>
  <c r="D13" i="23"/>
  <c r="E13" i="23"/>
  <c r="G13" i="23" s="1"/>
  <c r="B14" i="23"/>
  <c r="C14" i="23"/>
  <c r="D14" i="23"/>
  <c r="E14" i="23"/>
  <c r="G14" i="23" s="1"/>
  <c r="B15" i="23"/>
  <c r="C15" i="23"/>
  <c r="D15" i="23"/>
  <c r="E15" i="23"/>
  <c r="G15" i="23" s="1"/>
  <c r="B16" i="23"/>
  <c r="C16" i="23"/>
  <c r="D16" i="23"/>
  <c r="E16" i="23"/>
  <c r="G16" i="23" s="1"/>
  <c r="B17" i="23"/>
  <c r="C17" i="23"/>
  <c r="D17" i="23"/>
  <c r="E17" i="23"/>
  <c r="G17" i="23" s="1"/>
  <c r="K33" i="2" l="1"/>
  <c r="K32" i="2"/>
  <c r="K31" i="2"/>
  <c r="K28" i="2"/>
  <c r="K18" i="2"/>
  <c r="K17" i="2"/>
  <c r="K16" i="2"/>
  <c r="K15" i="2"/>
  <c r="K14" i="2"/>
  <c r="K13" i="2"/>
  <c r="K30" i="2"/>
  <c r="K29" i="2"/>
  <c r="D26" i="2"/>
  <c r="K25" i="2"/>
  <c r="D27" i="2" l="1"/>
  <c r="E22" i="23"/>
  <c r="G22" i="23" s="1"/>
  <c r="K26" i="2"/>
  <c r="K27" i="2" l="1"/>
  <c r="K42" i="2" s="1"/>
  <c r="E23" i="23"/>
  <c r="G23" i="23" s="1"/>
  <c r="K9" i="2"/>
  <c r="K8" i="2"/>
  <c r="K7" i="2"/>
  <c r="H42" i="2" l="1"/>
  <c r="G21" i="23"/>
  <c r="K10" i="2"/>
  <c r="K11" i="2"/>
  <c r="K12" i="2" l="1"/>
  <c r="A24" i="2" l="1"/>
  <c r="H6" i="12"/>
  <c r="F6" i="12"/>
  <c r="G6" i="12" l="1"/>
  <c r="I6" i="12" s="1"/>
  <c r="A20" i="23"/>
  <c r="H23" i="2" l="1"/>
  <c r="A5" i="2"/>
  <c r="D5" i="23"/>
  <c r="C5" i="23"/>
  <c r="B5" i="23"/>
  <c r="B13" i="7"/>
  <c r="A2" i="12"/>
  <c r="A2" i="23" s="1"/>
  <c r="H5" i="12"/>
  <c r="H20" i="12" s="1"/>
  <c r="D18" i="10"/>
  <c r="A3" i="10"/>
  <c r="A7" i="7"/>
  <c r="E5" i="23"/>
  <c r="G5" i="23" s="1"/>
  <c r="A4" i="23" l="1"/>
  <c r="A2" i="2"/>
  <c r="K6" i="2" l="1"/>
  <c r="K23" i="2" s="1"/>
  <c r="G5" i="12" l="1"/>
  <c r="G20" i="12" s="1"/>
  <c r="D5" i="10" s="1"/>
  <c r="D7" i="10" s="1"/>
  <c r="F23" i="2" l="1"/>
  <c r="F5" i="12" l="1"/>
  <c r="F20" i="12" l="1"/>
  <c r="D8" i="10" s="1"/>
  <c r="I5" i="12"/>
  <c r="I20" i="12" s="1"/>
  <c r="D10" i="10" l="1"/>
  <c r="D19" i="10" l="1"/>
  <c r="D22" i="10" l="1"/>
  <c r="D23" i="10" l="1"/>
  <c r="D27" i="10" s="1"/>
  <c r="D24" i="10" l="1"/>
  <c r="B17" i="7" s="1"/>
</calcChain>
</file>

<file path=xl/sharedStrings.xml><?xml version="1.0" encoding="utf-8"?>
<sst xmlns="http://schemas.openxmlformats.org/spreadsheetml/2006/main" count="165" uniqueCount="108">
  <si>
    <t>합  계</t>
    <phoneticPr fontId="1" type="noConversion"/>
  </si>
  <si>
    <t>노무비</t>
    <phoneticPr fontId="1" type="noConversion"/>
  </si>
  <si>
    <t>재료비</t>
    <phoneticPr fontId="1" type="noConversion"/>
  </si>
  <si>
    <t>단  가</t>
    <phoneticPr fontId="1" type="noConversion"/>
  </si>
  <si>
    <t>금  액</t>
    <phoneticPr fontId="1" type="noConversion"/>
  </si>
  <si>
    <t>설 계 예 산 서</t>
    <phoneticPr fontId="2" type="noConversion"/>
  </si>
  <si>
    <t>단위</t>
    <phoneticPr fontId="1" type="noConversion"/>
  </si>
  <si>
    <t>수량</t>
    <phoneticPr fontId="1" type="noConversion"/>
  </si>
  <si>
    <t>단위</t>
    <phoneticPr fontId="1" type="noConversion"/>
  </si>
  <si>
    <t>수량</t>
    <phoneticPr fontId="1" type="noConversion"/>
  </si>
  <si>
    <t>계</t>
    <phoneticPr fontId="1" type="noConversion"/>
  </si>
  <si>
    <t>노 무 비</t>
    <phoneticPr fontId="1" type="noConversion"/>
  </si>
  <si>
    <t>재 료 비</t>
    <phoneticPr fontId="1" type="noConversion"/>
  </si>
  <si>
    <t>계</t>
    <phoneticPr fontId="1" type="noConversion"/>
  </si>
  <si>
    <t>수 량 산 출 서</t>
    <phoneticPr fontId="1" type="noConversion"/>
  </si>
  <si>
    <t>구분</t>
    <phoneticPr fontId="1" type="noConversion"/>
  </si>
  <si>
    <t>산출근거</t>
    <phoneticPr fontId="1" type="noConversion"/>
  </si>
  <si>
    <t>비  고</t>
    <phoneticPr fontId="1" type="noConversion"/>
  </si>
  <si>
    <t>설 계 예 산 서 표 지</t>
    <phoneticPr fontId="1" type="noConversion"/>
  </si>
  <si>
    <t>비        목</t>
    <phoneticPr fontId="1" type="noConversion"/>
  </si>
  <si>
    <t xml:space="preserve">금     액  </t>
    <phoneticPr fontId="1" type="noConversion"/>
  </si>
  <si>
    <t>비       고</t>
    <phoneticPr fontId="1" type="noConversion"/>
  </si>
  <si>
    <t>원 가 계 산 서</t>
    <phoneticPr fontId="1" type="noConversion"/>
  </si>
  <si>
    <t>재
료
비</t>
    <phoneticPr fontId="1" type="noConversion"/>
  </si>
  <si>
    <t>노
무
비</t>
    <phoneticPr fontId="1" type="noConversion"/>
  </si>
  <si>
    <t>경
비</t>
    <phoneticPr fontId="1" type="noConversion"/>
  </si>
  <si>
    <t>원
가</t>
    <phoneticPr fontId="1" type="noConversion"/>
  </si>
  <si>
    <t>일 반 관 리 비</t>
    <phoneticPr fontId="1" type="noConversion"/>
  </si>
  <si>
    <t>부 가 가 치 세</t>
    <phoneticPr fontId="1" type="noConversion"/>
  </si>
  <si>
    <t>총         계</t>
    <phoneticPr fontId="1" type="noConversion"/>
  </si>
  <si>
    <t>고 용 보 험 료</t>
    <phoneticPr fontId="1" type="noConversion"/>
  </si>
  <si>
    <t>산 재 보 험 료</t>
    <phoneticPr fontId="1" type="noConversion"/>
  </si>
  <si>
    <t>안 전 관 리 비</t>
    <phoneticPr fontId="1" type="noConversion"/>
  </si>
  <si>
    <t>건 강 보 험 료</t>
    <phoneticPr fontId="1" type="noConversion"/>
  </si>
  <si>
    <t>연 금 보 험 료</t>
    <phoneticPr fontId="1" type="noConversion"/>
  </si>
  <si>
    <t>내    역    서</t>
    <phoneticPr fontId="1" type="noConversion"/>
  </si>
  <si>
    <t>NO</t>
    <phoneticPr fontId="1" type="noConversion"/>
  </si>
  <si>
    <t>총 괄 내 역 서</t>
    <phoneticPr fontId="1" type="noConversion"/>
  </si>
  <si>
    <t>식</t>
    <phoneticPr fontId="1" type="noConversion"/>
  </si>
  <si>
    <t>설 계 내 역 서</t>
    <phoneticPr fontId="1" type="noConversion"/>
  </si>
  <si>
    <t>규    격</t>
    <phoneticPr fontId="1" type="noConversion"/>
  </si>
  <si>
    <t>공      종</t>
    <phoneticPr fontId="1" type="noConversion"/>
  </si>
  <si>
    <t>규       격</t>
    <phoneticPr fontId="1" type="noConversion"/>
  </si>
  <si>
    <t xml:space="preserve">수 량 산 출 서 </t>
    <phoneticPr fontId="1" type="noConversion"/>
  </si>
  <si>
    <t>직 접 재 료 비</t>
    <phoneticPr fontId="1" type="noConversion"/>
  </si>
  <si>
    <t>간 접 재 료 비</t>
    <phoneticPr fontId="1" type="noConversion"/>
  </si>
  <si>
    <t>소          계</t>
    <phoneticPr fontId="1" type="noConversion"/>
  </si>
  <si>
    <t>직 접 노 무 비</t>
    <phoneticPr fontId="1" type="noConversion"/>
  </si>
  <si>
    <t>간 접 노 무 비</t>
    <phoneticPr fontId="1" type="noConversion"/>
  </si>
  <si>
    <t>기  타  경  비</t>
    <phoneticPr fontId="1" type="noConversion"/>
  </si>
  <si>
    <t>순  공  사  비</t>
    <phoneticPr fontId="1" type="noConversion"/>
  </si>
  <si>
    <t>이          윤</t>
    <phoneticPr fontId="1" type="noConversion"/>
  </si>
  <si>
    <t>총   원   가</t>
    <phoneticPr fontId="1" type="noConversion"/>
  </si>
  <si>
    <t>금    액</t>
    <phoneticPr fontId="1" type="noConversion"/>
  </si>
  <si>
    <t>합    계</t>
    <phoneticPr fontId="1" type="noConversion"/>
  </si>
  <si>
    <t>비    고</t>
    <phoneticPr fontId="1" type="noConversion"/>
  </si>
  <si>
    <t>공   종</t>
    <phoneticPr fontId="1" type="noConversion"/>
  </si>
  <si>
    <t>규    격</t>
    <phoneticPr fontId="1" type="noConversion"/>
  </si>
  <si>
    <t>비  고</t>
    <phoneticPr fontId="1" type="noConversion"/>
  </si>
  <si>
    <t>계</t>
    <phoneticPr fontId="1" type="noConversion"/>
  </si>
  <si>
    <t>EA</t>
    <phoneticPr fontId="1" type="noConversion"/>
  </si>
  <si>
    <t xml:space="preserve">총원가의 </t>
    <phoneticPr fontId="1" type="noConversion"/>
  </si>
  <si>
    <t>품   명</t>
    <phoneticPr fontId="1" type="noConversion"/>
  </si>
  <si>
    <t>경    비</t>
    <phoneticPr fontId="1" type="noConversion"/>
  </si>
  <si>
    <t>.</t>
    <phoneticPr fontId="2" type="noConversion"/>
  </si>
  <si>
    <t>노인장기요양보험료</t>
    <phoneticPr fontId="1" type="noConversion"/>
  </si>
  <si>
    <t>● 사업개요 : VR기자재 구매</t>
    <phoneticPr fontId="1" type="noConversion"/>
  </si>
  <si>
    <t>VR HMD</t>
    <phoneticPr fontId="1" type="noConversion"/>
  </si>
  <si>
    <t>set</t>
    <phoneticPr fontId="1" type="noConversion"/>
  </si>
  <si>
    <t>SPODY-C</t>
    <phoneticPr fontId="1" type="noConversion"/>
  </si>
  <si>
    <t>Depth, Color Camera system</t>
    <phoneticPr fontId="1" type="noConversion"/>
  </si>
  <si>
    <t>모션인식감응 모듈</t>
    <phoneticPr fontId="1" type="noConversion"/>
  </si>
  <si>
    <t>스크린 인식 시스템</t>
    <phoneticPr fontId="1" type="noConversion"/>
  </si>
  <si>
    <t>프로젝터</t>
    <phoneticPr fontId="1" type="noConversion"/>
  </si>
  <si>
    <t>단초점, 3,400안시</t>
    <phoneticPr fontId="1" type="noConversion"/>
  </si>
  <si>
    <t>운영PC</t>
    <phoneticPr fontId="1" type="noConversion"/>
  </si>
  <si>
    <t>VR 스포츠 콘텐츠</t>
    <phoneticPr fontId="1" type="noConversion"/>
  </si>
  <si>
    <t>SPODY 스포츠 콘텐츠</t>
    <phoneticPr fontId="1" type="noConversion"/>
  </si>
  <si>
    <t>스포츠 콘텐츠 10종</t>
    <phoneticPr fontId="1" type="noConversion"/>
  </si>
  <si>
    <t>VR 레이싱존</t>
    <phoneticPr fontId="1" type="noConversion"/>
  </si>
  <si>
    <t>Virtuix Omni VR Platform</t>
    <phoneticPr fontId="1" type="noConversion"/>
  </si>
  <si>
    <t>shoes, harness, trackingpod</t>
    <phoneticPr fontId="1" type="noConversion"/>
  </si>
  <si>
    <t>TV 거치대</t>
    <phoneticPr fontId="1" type="noConversion"/>
  </si>
  <si>
    <t>DUAL OLED, 2880*1600</t>
    <phoneticPr fontId="1" type="noConversion"/>
  </si>
  <si>
    <t>VR Coordinates</t>
    <phoneticPr fontId="1" type="noConversion"/>
  </si>
  <si>
    <t>최대인식거리 92㎡</t>
    <phoneticPr fontId="1" type="noConversion"/>
  </si>
  <si>
    <t>VR CONTROLLER</t>
    <phoneticPr fontId="1" type="noConversion"/>
  </si>
  <si>
    <t>손목스트랩, 마이크로USB, 960mAh</t>
    <phoneticPr fontId="1" type="noConversion"/>
  </si>
  <si>
    <t>레이싱시트</t>
    <phoneticPr fontId="1" type="noConversion"/>
  </si>
  <si>
    <t>레이싱휠</t>
    <phoneticPr fontId="1" type="noConversion"/>
  </si>
  <si>
    <t>VR 스포츠존</t>
    <phoneticPr fontId="1" type="noConversion"/>
  </si>
  <si>
    <t>Console PC</t>
    <phoneticPr fontId="1" type="noConversion"/>
  </si>
  <si>
    <t>UHD LED TV</t>
    <phoneticPr fontId="1" type="noConversion"/>
  </si>
  <si>
    <t>VR 레이싱 콘텐츠</t>
    <phoneticPr fontId="1" type="noConversion"/>
  </si>
  <si>
    <t>프로젝트카스2</t>
    <phoneticPr fontId="1" type="noConversion"/>
  </si>
  <si>
    <t>i5, 16gb, 240gb / 산업용PC</t>
    <phoneticPr fontId="1" type="noConversion"/>
  </si>
  <si>
    <t>i7, 16GB, 500GB, 3060</t>
    <phoneticPr fontId="1" type="noConversion"/>
  </si>
  <si>
    <t>거치대 일체형</t>
    <phoneticPr fontId="1" type="noConversion"/>
  </si>
  <si>
    <t>듀얼모터, 페달유닛 포함</t>
    <phoneticPr fontId="1" type="noConversion"/>
  </si>
  <si>
    <t>옴니전용 콘텐츠 및 스포츠 콘텐츠</t>
    <phoneticPr fontId="1" type="noConversion"/>
  </si>
  <si>
    <t>i7, 16GB, 500GB, 3060, 무선키보드포함</t>
    <phoneticPr fontId="1" type="noConversion"/>
  </si>
  <si>
    <t>마운트 브라켓 포함</t>
    <phoneticPr fontId="1" type="noConversion"/>
  </si>
  <si>
    <t>4kUHD, 43", hdmi 포함</t>
    <phoneticPr fontId="1" type="noConversion"/>
  </si>
  <si>
    <t>성남시청소년재단</t>
    <phoneticPr fontId="2" type="noConversion"/>
  </si>
  <si>
    <t>4차산업 체험랩 기기 및 콘텐츠 구입</t>
    <phoneticPr fontId="2" type="noConversion"/>
  </si>
  <si>
    <t>물품공급 기술지원
확약서 제출</t>
    <phoneticPr fontId="1" type="noConversion"/>
  </si>
  <si>
    <t>경  비</t>
    <phoneticPr fontId="1" type="noConversion"/>
  </si>
  <si>
    <t>08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</si>
</sst>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₩&quot;* #,##0_-;\-&quot;₩&quot;* #,##0_-;_-&quot;₩&quot;* &quot;-&quot;_-;_-@_-"/>
    <numFmt numFmtId="41" formatCode="_-* #,##0_-;\-* #,##0_-;_-* &quot;-&quot;_-;_-@_-"/>
    <numFmt numFmtId="176" formatCode="0.0_ "/>
    <numFmt numFmtId="177" formatCode="&quot;제&quot;0&quot;호&quot;&quot;표&quot;"/>
    <numFmt numFmtId="178" formatCode="#,##0_ "/>
    <numFmt numFmtId="179" formatCode="0_);[Red]\(0\)"/>
    <numFmt numFmtId="180" formatCode="_-* #,##0_-;&quot;₩&quot;\!\-* #,##0_-;_-* &quot;-&quot;_-;_-@_-"/>
  </numFmts>
  <fonts count="2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4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b/>
      <sz val="8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b/>
      <sz val="28"/>
      <color theme="1"/>
      <name val="굴림체"/>
      <family val="3"/>
      <charset val="129"/>
    </font>
    <font>
      <b/>
      <sz val="22"/>
      <color theme="1"/>
      <name val="굴림체"/>
      <family val="3"/>
      <charset val="129"/>
    </font>
    <font>
      <b/>
      <sz val="26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b/>
      <sz val="32"/>
      <color theme="1"/>
      <name val="굴림체"/>
      <family val="3"/>
      <charset val="129"/>
    </font>
    <font>
      <sz val="11"/>
      <color theme="1"/>
      <name val="Helvetica"/>
      <family val="2"/>
    </font>
    <font>
      <b/>
      <sz val="26"/>
      <color theme="1"/>
      <name val="굴림체"/>
      <family val="2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</cellStyleXfs>
  <cellXfs count="151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9" fillId="0" borderId="0" xfId="0" applyFont="1">
      <alignment vertical="center"/>
    </xf>
    <xf numFmtId="178" fontId="9" fillId="0" borderId="0" xfId="0" applyNumberFormat="1" applyFont="1">
      <alignment vertical="center"/>
    </xf>
    <xf numFmtId="178" fontId="8" fillId="0" borderId="0" xfId="0" applyNumberFormat="1" applyFont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42" fontId="12" fillId="0" borderId="0" xfId="5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38" fontId="9" fillId="0" borderId="4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center" vertical="center"/>
    </xf>
    <xf numFmtId="179" fontId="9" fillId="0" borderId="4" xfId="0" applyNumberFormat="1" applyFont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38" fontId="10" fillId="4" borderId="17" xfId="0" applyNumberFormat="1" applyFont="1" applyFill="1" applyBorder="1" applyAlignment="1">
      <alignment horizontal="right" vertical="center"/>
    </xf>
    <xf numFmtId="42" fontId="9" fillId="0" borderId="10" xfId="0" applyNumberFormat="1" applyFont="1" applyBorder="1" applyAlignment="1">
      <alignment horizontal="left" vertical="center"/>
    </xf>
    <xf numFmtId="177" fontId="9" fillId="0" borderId="5" xfId="0" applyNumberFormat="1" applyFont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left" vertical="center"/>
    </xf>
    <xf numFmtId="178" fontId="10" fillId="4" borderId="17" xfId="0" applyNumberFormat="1" applyFont="1" applyFill="1" applyBorder="1" applyAlignment="1">
      <alignment horizontal="right" vertical="center"/>
    </xf>
    <xf numFmtId="177" fontId="9" fillId="4" borderId="18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2" fontId="12" fillId="0" borderId="4" xfId="0" applyNumberFormat="1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178" fontId="12" fillId="0" borderId="4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right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left" vertical="center"/>
    </xf>
    <xf numFmtId="178" fontId="12" fillId="4" borderId="17" xfId="0" applyNumberFormat="1" applyFont="1" applyFill="1" applyBorder="1" applyAlignment="1">
      <alignment horizontal="right" vertical="center"/>
    </xf>
    <xf numFmtId="0" fontId="12" fillId="4" borderId="18" xfId="0" applyFont="1" applyFill="1" applyBorder="1" applyAlignment="1">
      <alignment horizontal="center" vertical="center"/>
    </xf>
    <xf numFmtId="38" fontId="9" fillId="0" borderId="4" xfId="0" applyNumberFormat="1" applyFont="1" applyBorder="1">
      <alignment vertical="center"/>
    </xf>
    <xf numFmtId="0" fontId="8" fillId="0" borderId="2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3" xfId="0" applyFont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176" fontId="9" fillId="0" borderId="19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38" fontId="10" fillId="4" borderId="17" xfId="0" applyNumberFormat="1" applyFont="1" applyFill="1" applyBorder="1">
      <alignment vertical="center"/>
    </xf>
    <xf numFmtId="0" fontId="12" fillId="0" borderId="25" xfId="0" applyFont="1" applyBorder="1" applyAlignment="1">
      <alignment horizontal="center" vertical="center"/>
    </xf>
    <xf numFmtId="42" fontId="12" fillId="0" borderId="10" xfId="0" applyNumberFormat="1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178" fontId="12" fillId="0" borderId="10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center" vertical="center"/>
    </xf>
    <xf numFmtId="38" fontId="9" fillId="0" borderId="10" xfId="0" applyNumberFormat="1" applyFont="1" applyBorder="1">
      <alignment vertical="center"/>
    </xf>
    <xf numFmtId="178" fontId="14" fillId="2" borderId="12" xfId="0" applyNumberFormat="1" applyFont="1" applyFill="1" applyBorder="1" applyAlignment="1">
      <alignment horizontal="center" vertical="center"/>
    </xf>
    <xf numFmtId="178" fontId="12" fillId="2" borderId="12" xfId="0" applyNumberFormat="1" applyFont="1" applyFill="1" applyBorder="1" applyAlignment="1">
      <alignment horizontal="center" vertical="center"/>
    </xf>
    <xf numFmtId="178" fontId="10" fillId="2" borderId="12" xfId="0" applyNumberFormat="1" applyFont="1" applyFill="1" applyBorder="1" applyAlignment="1">
      <alignment horizontal="center" vertical="center"/>
    </xf>
    <xf numFmtId="176" fontId="10" fillId="2" borderId="12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41" fontId="5" fillId="0" borderId="10" xfId="4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38" fontId="9" fillId="0" borderId="10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0" fillId="2" borderId="12" xfId="0" applyFont="1" applyFill="1" applyBorder="1" applyAlignment="1">
      <alignment horizontal="center" vertical="center"/>
    </xf>
    <xf numFmtId="42" fontId="9" fillId="0" borderId="10" xfId="0" applyNumberFormat="1" applyFont="1" applyBorder="1" applyAlignment="1">
      <alignment horizontal="left" vertical="center" shrinkToFit="1"/>
    </xf>
    <xf numFmtId="0" fontId="9" fillId="0" borderId="4" xfId="0" applyFont="1" applyBorder="1" applyAlignment="1">
      <alignment horizontal="center" vertical="center"/>
    </xf>
    <xf numFmtId="42" fontId="9" fillId="0" borderId="4" xfId="0" applyNumberFormat="1" applyFont="1" applyBorder="1" applyAlignment="1">
      <alignment horizontal="left" vertical="center" wrapText="1"/>
    </xf>
    <xf numFmtId="42" fontId="9" fillId="0" borderId="6" xfId="0" applyNumberFormat="1" applyFont="1" applyBorder="1" applyAlignment="1">
      <alignment horizontal="left" vertical="center" wrapText="1"/>
    </xf>
    <xf numFmtId="0" fontId="10" fillId="4" borderId="16" xfId="0" applyFont="1" applyFill="1" applyBorder="1" applyAlignment="1">
      <alignment horizontal="center" vertical="center"/>
    </xf>
    <xf numFmtId="3" fontId="20" fillId="0" borderId="0" xfId="0" applyNumberFormat="1" applyFont="1">
      <alignment vertical="center"/>
    </xf>
    <xf numFmtId="0" fontId="20" fillId="0" borderId="0" xfId="0" applyFont="1">
      <alignment vertical="center"/>
    </xf>
    <xf numFmtId="3" fontId="8" fillId="0" borderId="0" xfId="0" applyNumberFormat="1" applyFont="1" applyAlignment="1">
      <alignment horizontal="center" vertical="center"/>
    </xf>
    <xf numFmtId="41" fontId="9" fillId="0" borderId="4" xfId="0" applyNumberFormat="1" applyFont="1" applyBorder="1" applyAlignment="1">
      <alignment horizontal="right" vertical="center"/>
    </xf>
    <xf numFmtId="177" fontId="9" fillId="0" borderId="23" xfId="0" applyNumberFormat="1" applyFont="1" applyBorder="1" applyAlignment="1">
      <alignment horizontal="center" vertical="center"/>
    </xf>
    <xf numFmtId="42" fontId="9" fillId="0" borderId="22" xfId="0" applyNumberFormat="1" applyFont="1" applyBorder="1" applyAlignment="1">
      <alignment horizontal="left" vertical="center" wrapText="1"/>
    </xf>
    <xf numFmtId="179" fontId="9" fillId="0" borderId="11" xfId="0" applyNumberFormat="1" applyFont="1" applyBorder="1" applyAlignment="1">
      <alignment horizontal="center" vertical="center"/>
    </xf>
    <xf numFmtId="38" fontId="9" fillId="0" borderId="11" xfId="0" applyNumberFormat="1" applyFont="1" applyBorder="1" applyAlignment="1">
      <alignment horizontal="right" vertical="center"/>
    </xf>
    <xf numFmtId="42" fontId="9" fillId="0" borderId="4" xfId="0" applyNumberFormat="1" applyFont="1" applyBorder="1" applyAlignment="1">
      <alignment horizontal="left" vertical="center" shrinkToFit="1"/>
    </xf>
    <xf numFmtId="42" fontId="9" fillId="0" borderId="11" xfId="0" applyNumberFormat="1" applyFont="1" applyBorder="1" applyAlignment="1">
      <alignment horizontal="left" vertical="center" shrinkToFit="1"/>
    </xf>
    <xf numFmtId="177" fontId="9" fillId="0" borderId="5" xfId="0" applyNumberFormat="1" applyFont="1" applyBorder="1" applyAlignment="1">
      <alignment horizontal="center" vertical="center" wrapText="1" shrinkToFit="1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9" fontId="16" fillId="0" borderId="0" xfId="0" applyNumberFormat="1" applyFont="1" applyAlignment="1">
      <alignment horizontal="left" vertical="center"/>
    </xf>
    <xf numFmtId="0" fontId="17" fillId="0" borderId="2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2" borderId="12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left" vertical="center"/>
    </xf>
    <xf numFmtId="10" fontId="9" fillId="0" borderId="9" xfId="0" applyNumberFormat="1" applyFont="1" applyBorder="1" applyAlignment="1">
      <alignment horizontal="left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9" fontId="9" fillId="0" borderId="8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42" fontId="10" fillId="3" borderId="13" xfId="0" applyNumberFormat="1" applyFont="1" applyFill="1" applyBorder="1" applyAlignment="1">
      <alignment horizontal="left" vertical="center"/>
    </xf>
    <xf numFmtId="42" fontId="10" fillId="3" borderId="14" xfId="0" applyNumberFormat="1" applyFont="1" applyFill="1" applyBorder="1" applyAlignment="1">
      <alignment horizontal="left" vertical="center"/>
    </xf>
    <xf numFmtId="42" fontId="10" fillId="3" borderId="15" xfId="0" applyNumberFormat="1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78" fontId="10" fillId="2" borderId="12" xfId="0" applyNumberFormat="1" applyFont="1" applyFill="1" applyBorder="1" applyAlignment="1">
      <alignment horizontal="center" vertical="center"/>
    </xf>
    <xf numFmtId="177" fontId="10" fillId="2" borderId="12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2" fontId="10" fillId="3" borderId="31" xfId="0" applyNumberFormat="1" applyFont="1" applyFill="1" applyBorder="1" applyAlignment="1">
      <alignment horizontal="left" vertical="center"/>
    </xf>
    <xf numFmtId="42" fontId="10" fillId="3" borderId="32" xfId="0" applyNumberFormat="1" applyFont="1" applyFill="1" applyBorder="1" applyAlignment="1">
      <alignment horizontal="left" vertical="center"/>
    </xf>
    <xf numFmtId="42" fontId="10" fillId="3" borderId="33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1" fontId="10" fillId="0" borderId="0" xfId="0" applyNumberFormat="1" applyFont="1" applyFill="1" applyAlignment="1">
      <alignment horizontal="center" vertical="center"/>
    </xf>
    <xf numFmtId="42" fontId="9" fillId="0" borderId="0" xfId="0" applyNumberFormat="1" applyFont="1" applyFill="1" applyAlignment="1">
      <alignment horizontal="center" vertical="center"/>
    </xf>
  </cellXfs>
  <cellStyles count="10">
    <cellStyle name="쉼표 [0] 2" xfId="1"/>
    <cellStyle name="쉼표 [0] 2 2 2" xfId="2"/>
    <cellStyle name="쉼표 [0] 5" xfId="3"/>
    <cellStyle name="쉼표 [0]_사본 - 이동면지방도333호(서리-천리)가로등설치공사" xfId="4"/>
    <cellStyle name="통화 [0]" xfId="5" builtinId="7"/>
    <cellStyle name="통화 [0] 2" xfId="6"/>
    <cellStyle name="표준" xfId="0" builtinId="0"/>
    <cellStyle name="표준 2" xfId="7"/>
    <cellStyle name="표준 2 2" xfId="8"/>
    <cellStyle name="표준 2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21</xdr:row>
      <xdr:rowOff>50801</xdr:rowOff>
    </xdr:from>
    <xdr:to>
      <xdr:col>9</xdr:col>
      <xdr:colOff>609600</xdr:colOff>
      <xdr:row>27</xdr:row>
      <xdr:rowOff>7729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A3D2DB3E-D2DF-A343-9E51-7FB4AA3D4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0" y="4737101"/>
          <a:ext cx="4724400" cy="972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R34"/>
  <sheetViews>
    <sheetView showGridLines="0" tabSelected="1" zoomScaleNormal="100" zoomScaleSheetLayoutView="100" workbookViewId="0">
      <selection activeCell="A17" sqref="A17"/>
    </sheetView>
  </sheetViews>
  <sheetFormatPr defaultColWidth="9" defaultRowHeight="13.5" x14ac:dyDescent="0.3"/>
  <cols>
    <col min="1" max="5" width="9.125" style="1" customWidth="1"/>
    <col min="6" max="6" width="13.5" style="1" customWidth="1"/>
    <col min="7" max="7" width="1" style="1" customWidth="1"/>
    <col min="8" max="8" width="13.5" style="1" customWidth="1"/>
    <col min="9" max="13" width="9.125" style="1" customWidth="1"/>
    <col min="14" max="16384" width="9" style="1"/>
  </cols>
  <sheetData>
    <row r="5" spans="1:13" ht="92.25" customHeight="1" x14ac:dyDescent="0.3">
      <c r="A5" s="94" t="s">
        <v>104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7" spans="1:13" x14ac:dyDescent="0.3">
      <c r="A7" s="93" t="s">
        <v>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</row>
    <row r="8" spans="1:13" x14ac:dyDescent="0.3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</row>
    <row r="9" spans="1:13" x14ac:dyDescent="0.3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</row>
    <row r="14" spans="1:13" ht="13.5" customHeight="1" x14ac:dyDescent="0.3">
      <c r="A14" s="96"/>
      <c r="B14" s="96"/>
      <c r="C14" s="96"/>
      <c r="D14" s="96"/>
      <c r="E14" s="96"/>
      <c r="F14" s="97">
        <v>2022</v>
      </c>
      <c r="G14" s="96" t="s">
        <v>64</v>
      </c>
      <c r="H14" s="98" t="s">
        <v>107</v>
      </c>
      <c r="I14" s="96"/>
      <c r="J14" s="96"/>
      <c r="K14" s="96"/>
      <c r="L14" s="96"/>
      <c r="M14" s="96"/>
    </row>
    <row r="15" spans="1:13" ht="13.5" customHeight="1" x14ac:dyDescent="0.3">
      <c r="A15" s="96"/>
      <c r="B15" s="96"/>
      <c r="C15" s="96"/>
      <c r="D15" s="96"/>
      <c r="E15" s="96"/>
      <c r="F15" s="97"/>
      <c r="G15" s="96"/>
      <c r="H15" s="98"/>
      <c r="I15" s="96"/>
      <c r="J15" s="96"/>
      <c r="K15" s="96"/>
      <c r="L15" s="96"/>
      <c r="M15" s="96"/>
    </row>
    <row r="16" spans="1:13" ht="13.5" customHeight="1" x14ac:dyDescent="0.3">
      <c r="A16" s="96"/>
      <c r="B16" s="96"/>
      <c r="C16" s="96"/>
      <c r="D16" s="96"/>
      <c r="E16" s="96"/>
      <c r="F16" s="97"/>
      <c r="G16" s="96"/>
      <c r="H16" s="98"/>
      <c r="I16" s="96"/>
      <c r="J16" s="96"/>
      <c r="K16" s="96"/>
      <c r="L16" s="96"/>
      <c r="M16" s="96"/>
    </row>
    <row r="23" spans="1:13" s="73" customFormat="1" ht="13.5" customHeight="1" x14ac:dyDescent="0.3">
      <c r="A23" s="93" t="s">
        <v>103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</row>
    <row r="24" spans="1:13" s="73" customFormat="1" ht="13.5" customHeight="1" x14ac:dyDescent="0.3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</row>
    <row r="25" spans="1:13" s="73" customFormat="1" ht="13.5" customHeight="1" x14ac:dyDescent="0.3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</row>
    <row r="26" spans="1:13" s="73" customFormat="1" ht="13.5" customHeight="1" x14ac:dyDescent="0.3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</row>
    <row r="34" spans="18:18" ht="16.5" x14ac:dyDescent="0.3">
      <c r="R34"/>
    </row>
  </sheetData>
  <mergeCells count="8">
    <mergeCell ref="A7:M9"/>
    <mergeCell ref="A5:M5"/>
    <mergeCell ref="A23:M26"/>
    <mergeCell ref="A14:E16"/>
    <mergeCell ref="I14:M16"/>
    <mergeCell ref="F14:F16"/>
    <mergeCell ref="H14:H16"/>
    <mergeCell ref="G14:G16"/>
  </mergeCells>
  <phoneticPr fontId="2" type="noConversion"/>
  <printOptions horizontalCentered="1" verticalCentered="1"/>
  <pageMargins left="0.70866141732283472" right="0.70866141732283472" top="0.43307086614173229" bottom="0.5118110236220472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showGridLines="0" zoomScaleNormal="100" zoomScaleSheetLayoutView="100" workbookViewId="0">
      <selection activeCell="B17" sqref="B17"/>
    </sheetView>
  </sheetViews>
  <sheetFormatPr defaultColWidth="9" defaultRowHeight="13.5" x14ac:dyDescent="0.3"/>
  <cols>
    <col min="1" max="10" width="12" style="1" customWidth="1"/>
    <col min="11" max="16384" width="9" style="1"/>
  </cols>
  <sheetData>
    <row r="2" spans="1:10" x14ac:dyDescent="0.3">
      <c r="A2" s="99" t="s">
        <v>18</v>
      </c>
      <c r="B2" s="100"/>
      <c r="C2" s="100"/>
      <c r="D2" s="100"/>
      <c r="E2" s="100"/>
      <c r="F2" s="100"/>
      <c r="G2" s="100"/>
      <c r="H2" s="100"/>
      <c r="I2" s="100"/>
      <c r="J2" s="101"/>
    </row>
    <row r="3" spans="1:10" x14ac:dyDescent="0.3">
      <c r="A3" s="102"/>
      <c r="B3" s="103"/>
      <c r="C3" s="103"/>
      <c r="D3" s="103"/>
      <c r="E3" s="103"/>
      <c r="F3" s="103"/>
      <c r="G3" s="103"/>
      <c r="H3" s="103"/>
      <c r="I3" s="103"/>
      <c r="J3" s="104"/>
    </row>
    <row r="4" spans="1:10" ht="29.25" customHeight="1" x14ac:dyDescent="0.3">
      <c r="A4" s="102"/>
      <c r="B4" s="103"/>
      <c r="C4" s="103"/>
      <c r="D4" s="103"/>
      <c r="E4" s="103"/>
      <c r="F4" s="103"/>
      <c r="G4" s="103"/>
      <c r="H4" s="103"/>
      <c r="I4" s="103"/>
      <c r="J4" s="104"/>
    </row>
    <row r="5" spans="1:10" x14ac:dyDescent="0.3">
      <c r="A5" s="8"/>
      <c r="B5" s="9"/>
      <c r="C5" s="9"/>
      <c r="D5" s="9"/>
      <c r="E5" s="9"/>
      <c r="F5" s="9"/>
      <c r="G5" s="9"/>
      <c r="H5" s="9"/>
      <c r="I5" s="9"/>
      <c r="J5" s="44"/>
    </row>
    <row r="6" spans="1:10" x14ac:dyDescent="0.3">
      <c r="A6" s="8"/>
      <c r="B6" s="9"/>
      <c r="C6" s="9"/>
      <c r="D6" s="9"/>
      <c r="E6" s="9"/>
      <c r="F6" s="9"/>
      <c r="G6" s="9"/>
      <c r="H6" s="9"/>
      <c r="I6" s="9"/>
      <c r="J6" s="44"/>
    </row>
    <row r="7" spans="1:10" ht="45.75" customHeight="1" x14ac:dyDescent="0.3">
      <c r="A7" s="105" t="str">
        <f>표지!A5</f>
        <v>4차산업 체험랩 기기 및 콘텐츠 구입</v>
      </c>
      <c r="B7" s="106"/>
      <c r="C7" s="106"/>
      <c r="D7" s="106"/>
      <c r="E7" s="106"/>
      <c r="F7" s="106"/>
      <c r="G7" s="106"/>
      <c r="H7" s="106"/>
      <c r="I7" s="106"/>
      <c r="J7" s="107"/>
    </row>
    <row r="8" spans="1:10" ht="18.75" customHeight="1" x14ac:dyDescent="0.3">
      <c r="A8" s="8"/>
      <c r="B8" s="9"/>
      <c r="C8" s="9"/>
      <c r="D8" s="9"/>
      <c r="E8" s="9"/>
      <c r="F8" s="9"/>
      <c r="G8" s="9"/>
      <c r="H8" s="9"/>
      <c r="I8" s="9"/>
      <c r="J8" s="44"/>
    </row>
    <row r="9" spans="1:10" ht="34.5" customHeight="1" x14ac:dyDescent="0.3">
      <c r="A9" s="8"/>
      <c r="B9" s="108" t="s">
        <v>66</v>
      </c>
      <c r="C9" s="108"/>
      <c r="D9" s="108"/>
      <c r="E9" s="108"/>
      <c r="F9" s="108"/>
      <c r="G9" s="108"/>
      <c r="H9" s="108"/>
      <c r="I9" s="108"/>
      <c r="J9" s="44"/>
    </row>
    <row r="10" spans="1:10" ht="18.75" customHeight="1" x14ac:dyDescent="0.3">
      <c r="A10" s="8"/>
      <c r="B10" s="9"/>
      <c r="C10" s="9"/>
      <c r="D10" s="9"/>
      <c r="E10" s="9"/>
      <c r="F10" s="9"/>
      <c r="G10" s="9"/>
      <c r="H10" s="9"/>
      <c r="I10" s="9"/>
      <c r="J10" s="44"/>
    </row>
    <row r="11" spans="1:10" ht="18.75" customHeight="1" x14ac:dyDescent="0.3">
      <c r="A11" s="8"/>
      <c r="B11" s="9"/>
      <c r="C11" s="9"/>
      <c r="D11" s="9"/>
      <c r="E11" s="9"/>
      <c r="F11" s="9"/>
      <c r="G11" s="9"/>
      <c r="H11" s="9"/>
      <c r="I11" s="9"/>
      <c r="J11" s="44"/>
    </row>
    <row r="12" spans="1:10" ht="18.75" customHeight="1" x14ac:dyDescent="0.3">
      <c r="A12" s="8"/>
      <c r="B12" s="9"/>
      <c r="C12" s="9"/>
      <c r="D12" s="9"/>
      <c r="E12" s="9"/>
      <c r="F12" s="9"/>
      <c r="G12" s="9"/>
      <c r="H12" s="9"/>
      <c r="I12" s="9"/>
      <c r="J12" s="44"/>
    </row>
    <row r="13" spans="1:10" ht="34.5" customHeight="1" x14ac:dyDescent="0.3">
      <c r="A13" s="8"/>
      <c r="B13" s="108" t="str">
        <f>"● 설치장소 : "&amp;표지!A23&amp;" 관내"</f>
        <v>● 설치장소 : 성남시청소년재단 관내</v>
      </c>
      <c r="C13" s="108"/>
      <c r="D13" s="108"/>
      <c r="E13" s="108"/>
      <c r="F13" s="108"/>
      <c r="G13" s="108"/>
      <c r="H13" s="108"/>
      <c r="I13" s="108"/>
      <c r="J13" s="44"/>
    </row>
    <row r="14" spans="1:10" ht="18.75" customHeight="1" x14ac:dyDescent="0.3">
      <c r="A14" s="8"/>
      <c r="B14" s="9"/>
      <c r="C14" s="9"/>
      <c r="D14" s="9"/>
      <c r="E14" s="9"/>
      <c r="F14" s="9"/>
      <c r="G14" s="9"/>
      <c r="H14" s="9"/>
      <c r="I14" s="9"/>
      <c r="J14" s="44"/>
    </row>
    <row r="15" spans="1:10" ht="18.75" customHeight="1" x14ac:dyDescent="0.3">
      <c r="A15" s="8"/>
      <c r="B15" s="9"/>
      <c r="C15" s="9"/>
      <c r="D15" s="9"/>
      <c r="E15" s="9"/>
      <c r="F15" s="9"/>
      <c r="G15" s="9"/>
      <c r="H15" s="9"/>
      <c r="I15" s="9"/>
      <c r="J15" s="44"/>
    </row>
    <row r="16" spans="1:10" ht="18.75" customHeight="1" x14ac:dyDescent="0.3">
      <c r="A16" s="8"/>
      <c r="B16" s="9"/>
      <c r="C16" s="9"/>
      <c r="D16" s="9"/>
      <c r="E16" s="9"/>
      <c r="F16" s="9"/>
      <c r="G16" s="9"/>
      <c r="H16" s="9"/>
      <c r="I16" s="9"/>
      <c r="J16" s="44"/>
    </row>
    <row r="17" spans="1:10" ht="34.5" customHeight="1" x14ac:dyDescent="0.3">
      <c r="A17" s="8"/>
      <c r="B17" s="10" t="str">
        <f>"● 총공사금액 : 일금 "&amp;NUMBERSTRING(원가계산서!D24,1)&amp;"  원정  "&amp;TEXT(원가계산서!D24,"( ￦#,### )")</f>
        <v>● 총공사금액 : 일금 영  원정  ( ₩ )</v>
      </c>
      <c r="C17" s="9"/>
      <c r="D17" s="9"/>
      <c r="E17" s="9"/>
      <c r="F17" s="9"/>
      <c r="G17" s="9"/>
      <c r="H17" s="15"/>
      <c r="I17" s="15"/>
      <c r="J17" s="44"/>
    </row>
    <row r="18" spans="1:10" ht="18.75" customHeight="1" x14ac:dyDescent="0.3">
      <c r="A18" s="8"/>
      <c r="B18" s="9"/>
      <c r="C18" s="9"/>
      <c r="D18" s="9"/>
      <c r="E18" s="9"/>
      <c r="F18" s="9"/>
      <c r="G18" s="9"/>
      <c r="H18" s="9"/>
      <c r="I18" s="9"/>
      <c r="J18" s="44"/>
    </row>
    <row r="19" spans="1:10" ht="18.75" customHeight="1" x14ac:dyDescent="0.3">
      <c r="A19" s="8"/>
      <c r="B19" s="9"/>
      <c r="C19" s="9"/>
      <c r="D19" s="9"/>
      <c r="E19" s="9"/>
      <c r="F19" s="9"/>
      <c r="G19" s="9"/>
      <c r="H19" s="9"/>
      <c r="I19" s="9"/>
      <c r="J19" s="44"/>
    </row>
    <row r="20" spans="1:10" ht="34.5" customHeight="1" x14ac:dyDescent="0.3">
      <c r="A20" s="45"/>
      <c r="B20" s="46"/>
      <c r="C20" s="46"/>
      <c r="D20" s="46"/>
      <c r="E20" s="46"/>
      <c r="F20" s="46"/>
      <c r="G20" s="46"/>
      <c r="H20" s="46"/>
      <c r="I20" s="46"/>
      <c r="J20" s="47"/>
    </row>
    <row r="21" spans="1:10" ht="18.75" customHeight="1" x14ac:dyDescent="0.3"/>
    <row r="22" spans="1:10" ht="18.75" customHeight="1" x14ac:dyDescent="0.3"/>
    <row r="23" spans="1:10" ht="18.75" customHeight="1" x14ac:dyDescent="0.3"/>
    <row r="24" spans="1:10" ht="18.75" customHeight="1" x14ac:dyDescent="0.3"/>
    <row r="25" spans="1:10" ht="18.75" customHeight="1" x14ac:dyDescent="0.3"/>
    <row r="26" spans="1:10" ht="18.75" customHeight="1" x14ac:dyDescent="0.3"/>
    <row r="27" spans="1:10" ht="18.75" customHeight="1" x14ac:dyDescent="0.3"/>
    <row r="28" spans="1:10" ht="18.75" customHeight="1" x14ac:dyDescent="0.3"/>
  </sheetData>
  <mergeCells count="4">
    <mergeCell ref="A2:J4"/>
    <mergeCell ref="A7:J7"/>
    <mergeCell ref="B9:I9"/>
    <mergeCell ref="B13:I13"/>
  </mergeCells>
  <phoneticPr fontId="1" type="noConversion"/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showGridLines="0" zoomScale="115" zoomScaleNormal="115" zoomScaleSheetLayoutView="100" workbookViewId="0">
      <selection activeCell="D5" sqref="D5"/>
    </sheetView>
  </sheetViews>
  <sheetFormatPr defaultColWidth="9" defaultRowHeight="12" x14ac:dyDescent="0.3"/>
  <cols>
    <col min="1" max="1" width="7" style="11" customWidth="1"/>
    <col min="2" max="2" width="7.125" style="11" customWidth="1"/>
    <col min="3" max="3" width="22.125" style="11" customWidth="1"/>
    <col min="4" max="4" width="26.125" style="12" customWidth="1"/>
    <col min="5" max="5" width="30" style="11" customWidth="1"/>
    <col min="6" max="6" width="4.625" style="4" customWidth="1"/>
    <col min="7" max="7" width="23.125" style="11" customWidth="1"/>
    <col min="8" max="16384" width="9" style="91"/>
  </cols>
  <sheetData>
    <row r="2" spans="1:7" ht="28.5" customHeight="1" x14ac:dyDescent="0.3">
      <c r="A2" s="93" t="s">
        <v>22</v>
      </c>
      <c r="B2" s="93"/>
      <c r="C2" s="93"/>
      <c r="D2" s="93"/>
      <c r="E2" s="93"/>
      <c r="F2" s="93"/>
      <c r="G2" s="93"/>
    </row>
    <row r="3" spans="1:7" ht="18.75" customHeight="1" x14ac:dyDescent="0.3">
      <c r="A3" s="109" t="str">
        <f>"사업명 : "&amp;표지!A5</f>
        <v>사업명 : 4차산업 체험랩 기기 및 콘텐츠 구입</v>
      </c>
      <c r="B3" s="109"/>
      <c r="C3" s="109"/>
      <c r="D3" s="109"/>
      <c r="E3" s="109"/>
      <c r="F3" s="109"/>
      <c r="G3" s="109"/>
    </row>
    <row r="4" spans="1:7" ht="33" customHeight="1" x14ac:dyDescent="0.3">
      <c r="A4" s="110" t="s">
        <v>19</v>
      </c>
      <c r="B4" s="110"/>
      <c r="C4" s="110"/>
      <c r="D4" s="63" t="s">
        <v>20</v>
      </c>
      <c r="E4" s="110" t="s">
        <v>21</v>
      </c>
      <c r="F4" s="110"/>
      <c r="G4" s="110"/>
    </row>
    <row r="5" spans="1:7" ht="19.7" customHeight="1" x14ac:dyDescent="0.3">
      <c r="A5" s="114" t="s">
        <v>26</v>
      </c>
      <c r="B5" s="116" t="s">
        <v>23</v>
      </c>
      <c r="C5" s="28" t="s">
        <v>44</v>
      </c>
      <c r="D5" s="62">
        <f>총괄내역서!G20</f>
        <v>0</v>
      </c>
      <c r="E5" s="111"/>
      <c r="F5" s="112"/>
      <c r="G5" s="113"/>
    </row>
    <row r="6" spans="1:7" ht="19.7" customHeight="1" x14ac:dyDescent="0.3">
      <c r="A6" s="115"/>
      <c r="B6" s="117"/>
      <c r="C6" s="16" t="s">
        <v>45</v>
      </c>
      <c r="D6" s="43"/>
      <c r="E6" s="119"/>
      <c r="F6" s="120"/>
      <c r="G6" s="121"/>
    </row>
    <row r="7" spans="1:7" ht="19.7" customHeight="1" x14ac:dyDescent="0.3">
      <c r="A7" s="115"/>
      <c r="B7" s="117"/>
      <c r="C7" s="16" t="s">
        <v>46</v>
      </c>
      <c r="D7" s="43">
        <f>SUM(D5:D6)</f>
        <v>0</v>
      </c>
      <c r="E7" s="119"/>
      <c r="F7" s="120"/>
      <c r="G7" s="121"/>
    </row>
    <row r="8" spans="1:7" ht="19.7" customHeight="1" x14ac:dyDescent="0.3">
      <c r="A8" s="115"/>
      <c r="B8" s="118" t="s">
        <v>24</v>
      </c>
      <c r="C8" s="16" t="s">
        <v>47</v>
      </c>
      <c r="D8" s="43">
        <f>총괄내역서!F20</f>
        <v>0</v>
      </c>
      <c r="E8" s="119"/>
      <c r="F8" s="120"/>
      <c r="G8" s="121"/>
    </row>
    <row r="9" spans="1:7" ht="19.7" customHeight="1" x14ac:dyDescent="0.3">
      <c r="A9" s="115"/>
      <c r="B9" s="117"/>
      <c r="C9" s="16" t="s">
        <v>48</v>
      </c>
      <c r="D9" s="43"/>
      <c r="E9" s="54"/>
      <c r="F9" s="122"/>
      <c r="G9" s="123"/>
    </row>
    <row r="10" spans="1:7" ht="19.7" customHeight="1" x14ac:dyDescent="0.3">
      <c r="A10" s="115"/>
      <c r="B10" s="117"/>
      <c r="C10" s="16" t="s">
        <v>46</v>
      </c>
      <c r="D10" s="43">
        <f>SUM(D8:D9)</f>
        <v>0</v>
      </c>
      <c r="E10" s="119"/>
      <c r="F10" s="120"/>
      <c r="G10" s="121"/>
    </row>
    <row r="11" spans="1:7" ht="19.7" customHeight="1" x14ac:dyDescent="0.3">
      <c r="A11" s="115"/>
      <c r="B11" s="118" t="s">
        <v>25</v>
      </c>
      <c r="C11" s="16" t="s">
        <v>30</v>
      </c>
      <c r="D11" s="43"/>
      <c r="E11" s="54"/>
      <c r="F11" s="122"/>
      <c r="G11" s="123"/>
    </row>
    <row r="12" spans="1:7" ht="19.7" customHeight="1" x14ac:dyDescent="0.3">
      <c r="A12" s="115"/>
      <c r="B12" s="117"/>
      <c r="C12" s="16" t="s">
        <v>31</v>
      </c>
      <c r="D12" s="43"/>
      <c r="E12" s="54"/>
      <c r="F12" s="122"/>
      <c r="G12" s="123"/>
    </row>
    <row r="13" spans="1:7" ht="19.7" customHeight="1" x14ac:dyDescent="0.3">
      <c r="A13" s="115"/>
      <c r="B13" s="117"/>
      <c r="C13" s="16" t="s">
        <v>32</v>
      </c>
      <c r="D13" s="43"/>
      <c r="E13" s="54"/>
      <c r="F13" s="122"/>
      <c r="G13" s="123"/>
    </row>
    <row r="14" spans="1:7" ht="19.7" customHeight="1" x14ac:dyDescent="0.3">
      <c r="A14" s="115"/>
      <c r="B14" s="117"/>
      <c r="C14" s="16" t="s">
        <v>33</v>
      </c>
      <c r="D14" s="43"/>
      <c r="E14" s="54"/>
      <c r="F14" s="122"/>
      <c r="G14" s="123"/>
    </row>
    <row r="15" spans="1:7" ht="19.7" customHeight="1" x14ac:dyDescent="0.3">
      <c r="A15" s="115"/>
      <c r="B15" s="117"/>
      <c r="C15" s="16" t="s">
        <v>34</v>
      </c>
      <c r="D15" s="43"/>
      <c r="E15" s="54"/>
      <c r="F15" s="122"/>
      <c r="G15" s="123"/>
    </row>
    <row r="16" spans="1:7" ht="19.7" customHeight="1" x14ac:dyDescent="0.3">
      <c r="A16" s="115"/>
      <c r="B16" s="117"/>
      <c r="C16" s="76" t="s">
        <v>65</v>
      </c>
      <c r="D16" s="43"/>
      <c r="E16" s="54"/>
      <c r="F16" s="122"/>
      <c r="G16" s="123"/>
    </row>
    <row r="17" spans="1:9" ht="19.7" customHeight="1" x14ac:dyDescent="0.3">
      <c r="A17" s="115"/>
      <c r="B17" s="117"/>
      <c r="C17" s="16" t="s">
        <v>49</v>
      </c>
      <c r="D17" s="43"/>
      <c r="E17" s="54"/>
      <c r="F17" s="122"/>
      <c r="G17" s="123"/>
    </row>
    <row r="18" spans="1:9" ht="19.7" customHeight="1" x14ac:dyDescent="0.3">
      <c r="A18" s="115"/>
      <c r="B18" s="117"/>
      <c r="C18" s="16" t="s">
        <v>46</v>
      </c>
      <c r="D18" s="43">
        <f>SUM(D11:D17)</f>
        <v>0</v>
      </c>
      <c r="E18" s="119"/>
      <c r="F18" s="120"/>
      <c r="G18" s="121"/>
    </row>
    <row r="19" spans="1:9" ht="19.7" customHeight="1" x14ac:dyDescent="0.3">
      <c r="A19" s="115" t="s">
        <v>50</v>
      </c>
      <c r="B19" s="117"/>
      <c r="C19" s="117"/>
      <c r="D19" s="43">
        <f>D7+D10+D18</f>
        <v>0</v>
      </c>
      <c r="E19" s="119"/>
      <c r="F19" s="120"/>
      <c r="G19" s="121"/>
    </row>
    <row r="20" spans="1:9" ht="19.7" customHeight="1" x14ac:dyDescent="0.3">
      <c r="A20" s="115" t="s">
        <v>27</v>
      </c>
      <c r="B20" s="117"/>
      <c r="C20" s="117"/>
      <c r="D20" s="43"/>
      <c r="E20" s="54"/>
      <c r="F20" s="128"/>
      <c r="G20" s="129"/>
    </row>
    <row r="21" spans="1:9" ht="19.7" customHeight="1" x14ac:dyDescent="0.3">
      <c r="A21" s="115" t="s">
        <v>51</v>
      </c>
      <c r="B21" s="117"/>
      <c r="C21" s="117"/>
      <c r="D21" s="43"/>
      <c r="E21" s="54"/>
      <c r="F21" s="128"/>
      <c r="G21" s="129"/>
    </row>
    <row r="22" spans="1:9" ht="19.7" customHeight="1" x14ac:dyDescent="0.3">
      <c r="A22" s="130" t="s">
        <v>52</v>
      </c>
      <c r="B22" s="131"/>
      <c r="C22" s="131"/>
      <c r="D22" s="43">
        <f>SUM(D19:D21)</f>
        <v>0</v>
      </c>
      <c r="E22" s="119"/>
      <c r="F22" s="120"/>
      <c r="G22" s="121"/>
    </row>
    <row r="23" spans="1:9" ht="19.7" customHeight="1" x14ac:dyDescent="0.3">
      <c r="A23" s="115" t="s">
        <v>28</v>
      </c>
      <c r="B23" s="117"/>
      <c r="C23" s="117"/>
      <c r="D23" s="43">
        <f>INT(D22*F23)</f>
        <v>0</v>
      </c>
      <c r="E23" s="54" t="s">
        <v>61</v>
      </c>
      <c r="F23" s="128">
        <v>0.1</v>
      </c>
      <c r="G23" s="129"/>
    </row>
    <row r="24" spans="1:9" ht="19.5" customHeight="1" x14ac:dyDescent="0.3">
      <c r="A24" s="124" t="s">
        <v>29</v>
      </c>
      <c r="B24" s="125"/>
      <c r="C24" s="125"/>
      <c r="D24" s="55">
        <f>(SUM(D22:D23))</f>
        <v>0</v>
      </c>
      <c r="E24" s="126"/>
      <c r="F24" s="126"/>
      <c r="G24" s="127"/>
      <c r="I24" s="92"/>
    </row>
    <row r="27" spans="1:9" x14ac:dyDescent="0.3">
      <c r="D27" s="12">
        <f>SUM(D22:D23)</f>
        <v>0</v>
      </c>
    </row>
  </sheetData>
  <mergeCells count="34">
    <mergeCell ref="A24:C24"/>
    <mergeCell ref="E24:G24"/>
    <mergeCell ref="F20:G20"/>
    <mergeCell ref="F21:G21"/>
    <mergeCell ref="F23:G23"/>
    <mergeCell ref="A23:C23"/>
    <mergeCell ref="A22:C22"/>
    <mergeCell ref="E22:G22"/>
    <mergeCell ref="A20:C20"/>
    <mergeCell ref="A21:C21"/>
    <mergeCell ref="F14:G14"/>
    <mergeCell ref="A19:C19"/>
    <mergeCell ref="E19:G19"/>
    <mergeCell ref="E7:G7"/>
    <mergeCell ref="F15:G15"/>
    <mergeCell ref="F17:G17"/>
    <mergeCell ref="E8:G8"/>
    <mergeCell ref="E10:G10"/>
    <mergeCell ref="A2:G2"/>
    <mergeCell ref="A3:G3"/>
    <mergeCell ref="A4:C4"/>
    <mergeCell ref="E4:G4"/>
    <mergeCell ref="E5:G5"/>
    <mergeCell ref="A5:A18"/>
    <mergeCell ref="B5:B7"/>
    <mergeCell ref="B8:B10"/>
    <mergeCell ref="B11:B18"/>
    <mergeCell ref="E18:G18"/>
    <mergeCell ref="E6:G6"/>
    <mergeCell ref="F9:G9"/>
    <mergeCell ref="F11:G11"/>
    <mergeCell ref="F12:G12"/>
    <mergeCell ref="F16:G16"/>
    <mergeCell ref="F13:G13"/>
  </mergeCells>
  <phoneticPr fontId="1" type="noConversion"/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0"/>
  <sheetViews>
    <sheetView showGridLines="0" zoomScaleNormal="100" zoomScaleSheetLayoutView="100" workbookViewId="0">
      <selection activeCell="A8" sqref="A8"/>
    </sheetView>
  </sheetViews>
  <sheetFormatPr defaultColWidth="9" defaultRowHeight="13.5" x14ac:dyDescent="0.3"/>
  <cols>
    <col min="1" max="11" width="10.875" style="1" customWidth="1"/>
    <col min="12" max="16384" width="9" style="1"/>
  </cols>
  <sheetData>
    <row r="1" spans="1:11" ht="24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4" customHeigh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24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4" customHeigh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24" customHeigh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24" customHeigh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4" customHeigh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24" customHeight="1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24" customHeight="1" x14ac:dyDescent="0.3">
      <c r="A9" s="132" t="s">
        <v>35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</row>
    <row r="10" spans="1:11" ht="24" customHeight="1" x14ac:dyDescent="0.3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</row>
    <row r="11" spans="1:11" ht="24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24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ht="24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24" customHeight="1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ht="24" customHeigh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ht="24" customHeight="1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ht="24" customHeight="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ht="24" customHeight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ht="24" customHeigh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ht="24" customHeight="1" x14ac:dyDescent="0.3"/>
  </sheetData>
  <mergeCells count="1">
    <mergeCell ref="A9:K10"/>
  </mergeCells>
  <phoneticPr fontId="1" type="noConversion"/>
  <printOptions horizontalCentered="1" verticalCentered="1"/>
  <pageMargins left="0.70866141732283472" right="0.70866141732283472" top="0.43307086614173229" bottom="0.5118110236220472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zoomScaleNormal="100" zoomScaleSheetLayoutView="100" workbookViewId="0">
      <selection activeCell="A5" sqref="A5"/>
    </sheetView>
  </sheetViews>
  <sheetFormatPr defaultColWidth="9" defaultRowHeight="13.5" x14ac:dyDescent="0.3"/>
  <cols>
    <col min="1" max="1" width="5.625" style="2" customWidth="1"/>
    <col min="2" max="2" width="18" style="3" customWidth="1"/>
    <col min="3" max="3" width="22.125" style="3" customWidth="1"/>
    <col min="4" max="5" width="7.125" style="2" customWidth="1"/>
    <col min="6" max="9" width="16.625" style="13" customWidth="1"/>
    <col min="10" max="10" width="18.125" style="2" customWidth="1"/>
    <col min="11" max="11" width="21.125" style="2" bestFit="1" customWidth="1"/>
    <col min="12" max="12" width="12" style="2" bestFit="1" customWidth="1"/>
    <col min="13" max="16384" width="9" style="2"/>
  </cols>
  <sheetData>
    <row r="1" spans="1:12" ht="48" customHeight="1" x14ac:dyDescent="0.3">
      <c r="A1" s="93" t="s">
        <v>37</v>
      </c>
      <c r="B1" s="93"/>
      <c r="C1" s="93"/>
      <c r="D1" s="93"/>
      <c r="E1" s="93"/>
      <c r="F1" s="93"/>
      <c r="G1" s="93"/>
      <c r="H1" s="93"/>
      <c r="I1" s="93"/>
      <c r="J1" s="93"/>
    </row>
    <row r="2" spans="1:12" ht="18.75" customHeight="1" x14ac:dyDescent="0.3">
      <c r="A2" s="134" t="str">
        <f>"사업명 : "&amp;표지!A5</f>
        <v>사업명 : 4차산업 체험랩 기기 및 콘텐츠 구입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2" ht="30.75" customHeight="1" x14ac:dyDescent="0.3">
      <c r="A3" s="135" t="s">
        <v>36</v>
      </c>
      <c r="B3" s="133" t="s">
        <v>56</v>
      </c>
      <c r="C3" s="133" t="s">
        <v>57</v>
      </c>
      <c r="D3" s="133" t="s">
        <v>9</v>
      </c>
      <c r="E3" s="133" t="s">
        <v>8</v>
      </c>
      <c r="F3" s="64" t="s">
        <v>11</v>
      </c>
      <c r="G3" s="64" t="s">
        <v>12</v>
      </c>
      <c r="H3" s="64" t="s">
        <v>63</v>
      </c>
      <c r="I3" s="64" t="s">
        <v>54</v>
      </c>
      <c r="J3" s="133" t="s">
        <v>55</v>
      </c>
    </row>
    <row r="4" spans="1:12" ht="30.75" customHeight="1" x14ac:dyDescent="0.3">
      <c r="A4" s="135"/>
      <c r="B4" s="133"/>
      <c r="C4" s="133"/>
      <c r="D4" s="133"/>
      <c r="E4" s="133"/>
      <c r="F4" s="64" t="s">
        <v>53</v>
      </c>
      <c r="G4" s="64" t="s">
        <v>53</v>
      </c>
      <c r="H4" s="64" t="s">
        <v>53</v>
      </c>
      <c r="I4" s="64" t="s">
        <v>53</v>
      </c>
      <c r="J4" s="133"/>
    </row>
    <row r="5" spans="1:12" ht="29.25" customHeight="1" x14ac:dyDescent="0.3">
      <c r="A5" s="56">
        <v>1</v>
      </c>
      <c r="B5" s="57" t="s">
        <v>90</v>
      </c>
      <c r="C5" s="58"/>
      <c r="D5" s="59">
        <v>1</v>
      </c>
      <c r="E5" s="59" t="s">
        <v>38</v>
      </c>
      <c r="F5" s="60">
        <f>내역서!F23</f>
        <v>0</v>
      </c>
      <c r="G5" s="60">
        <f>내역서!H23</f>
        <v>0</v>
      </c>
      <c r="H5" s="60">
        <f>내역서!J23</f>
        <v>0</v>
      </c>
      <c r="I5" s="60">
        <f>SUM(F5:H5)</f>
        <v>0</v>
      </c>
      <c r="J5" s="61"/>
    </row>
    <row r="6" spans="1:12" ht="29.25" customHeight="1" x14ac:dyDescent="0.3">
      <c r="A6" s="29">
        <v>2</v>
      </c>
      <c r="B6" s="30" t="s">
        <v>79</v>
      </c>
      <c r="C6" s="31"/>
      <c r="D6" s="59">
        <v>1</v>
      </c>
      <c r="E6" s="59" t="s">
        <v>38</v>
      </c>
      <c r="F6" s="60">
        <f>내역서!F43</f>
        <v>0</v>
      </c>
      <c r="G6" s="60">
        <f>내역서!H42</f>
        <v>0</v>
      </c>
      <c r="H6" s="60">
        <f>내역서!J43</f>
        <v>0</v>
      </c>
      <c r="I6" s="60">
        <f t="shared" ref="I6" si="0">SUM(F6:H6)</f>
        <v>0</v>
      </c>
      <c r="J6" s="34"/>
      <c r="K6" s="81"/>
      <c r="L6" s="80"/>
    </row>
    <row r="7" spans="1:12" ht="29.25" customHeight="1" x14ac:dyDescent="0.3">
      <c r="A7" s="29"/>
      <c r="B7" s="30"/>
      <c r="C7" s="31"/>
      <c r="D7" s="59"/>
      <c r="E7" s="59"/>
      <c r="F7" s="60"/>
      <c r="G7" s="60"/>
      <c r="H7" s="60"/>
      <c r="I7" s="60"/>
      <c r="J7" s="34"/>
      <c r="K7" s="81"/>
      <c r="L7" s="80"/>
    </row>
    <row r="8" spans="1:12" ht="29.25" customHeight="1" x14ac:dyDescent="0.3">
      <c r="A8" s="29"/>
      <c r="B8" s="30"/>
      <c r="C8" s="31"/>
      <c r="D8" s="59"/>
      <c r="E8" s="59"/>
      <c r="F8" s="60"/>
      <c r="G8" s="60"/>
      <c r="H8" s="60"/>
      <c r="I8" s="60"/>
      <c r="J8" s="34"/>
      <c r="K8" s="81"/>
      <c r="L8" s="80"/>
    </row>
    <row r="9" spans="1:12" ht="29.25" customHeight="1" x14ac:dyDescent="0.3">
      <c r="A9" s="29"/>
      <c r="B9" s="31"/>
      <c r="C9" s="31"/>
      <c r="D9" s="32"/>
      <c r="E9" s="32"/>
      <c r="F9" s="33"/>
      <c r="G9" s="33"/>
      <c r="H9" s="33"/>
      <c r="I9" s="33"/>
      <c r="J9" s="34"/>
      <c r="K9" s="81"/>
      <c r="L9" s="80"/>
    </row>
    <row r="10" spans="1:12" ht="29.25" customHeight="1" x14ac:dyDescent="0.3">
      <c r="A10" s="29"/>
      <c r="B10" s="31"/>
      <c r="C10" s="31"/>
      <c r="D10" s="32"/>
      <c r="E10" s="32"/>
      <c r="F10" s="33"/>
      <c r="G10" s="33"/>
      <c r="H10" s="33"/>
      <c r="I10" s="33"/>
      <c r="J10" s="34"/>
      <c r="K10" s="81"/>
      <c r="L10" s="80"/>
    </row>
    <row r="11" spans="1:12" ht="29.25" customHeight="1" x14ac:dyDescent="0.3">
      <c r="A11" s="29"/>
      <c r="B11" s="31"/>
      <c r="C11" s="31"/>
      <c r="D11" s="32"/>
      <c r="E11" s="32"/>
      <c r="F11" s="33"/>
      <c r="G11" s="33"/>
      <c r="H11" s="33"/>
      <c r="I11" s="33"/>
      <c r="J11" s="34"/>
      <c r="K11" s="81"/>
      <c r="L11" s="80"/>
    </row>
    <row r="12" spans="1:12" ht="29.25" customHeight="1" x14ac:dyDescent="0.3">
      <c r="A12" s="29"/>
      <c r="B12" s="31"/>
      <c r="C12" s="31"/>
      <c r="D12" s="32"/>
      <c r="E12" s="32"/>
      <c r="F12" s="33"/>
      <c r="G12" s="33"/>
      <c r="H12" s="33"/>
      <c r="I12" s="33"/>
      <c r="J12" s="34"/>
      <c r="K12" s="81"/>
      <c r="L12" s="80"/>
    </row>
    <row r="13" spans="1:12" ht="29.25" customHeight="1" x14ac:dyDescent="0.3">
      <c r="A13" s="29"/>
      <c r="B13" s="31"/>
      <c r="C13" s="31"/>
      <c r="D13" s="32"/>
      <c r="E13" s="32"/>
      <c r="F13" s="33"/>
      <c r="G13" s="33"/>
      <c r="H13" s="33"/>
      <c r="I13" s="33"/>
      <c r="J13" s="34"/>
      <c r="K13" s="81"/>
      <c r="L13" s="80"/>
    </row>
    <row r="14" spans="1:12" ht="29.25" customHeight="1" x14ac:dyDescent="0.3">
      <c r="A14" s="29"/>
      <c r="B14" s="31"/>
      <c r="C14" s="31"/>
      <c r="D14" s="32"/>
      <c r="E14" s="32"/>
      <c r="F14" s="33"/>
      <c r="G14" s="33"/>
      <c r="H14" s="33"/>
      <c r="I14" s="33"/>
      <c r="J14" s="34"/>
      <c r="K14" s="81"/>
      <c r="L14" s="80"/>
    </row>
    <row r="15" spans="1:12" ht="29.25" customHeight="1" x14ac:dyDescent="0.3">
      <c r="A15" s="29"/>
      <c r="B15" s="31"/>
      <c r="C15" s="31"/>
      <c r="D15" s="32"/>
      <c r="E15" s="32"/>
      <c r="F15" s="33"/>
      <c r="G15" s="33"/>
      <c r="H15" s="33"/>
      <c r="I15" s="33"/>
      <c r="J15" s="34"/>
      <c r="K15" s="81"/>
      <c r="L15" s="80"/>
    </row>
    <row r="16" spans="1:12" ht="29.25" customHeight="1" x14ac:dyDescent="0.3">
      <c r="A16" s="29"/>
      <c r="B16" s="31"/>
      <c r="C16" s="31"/>
      <c r="D16" s="32"/>
      <c r="E16" s="32"/>
      <c r="F16" s="33"/>
      <c r="G16" s="33"/>
      <c r="H16" s="33"/>
      <c r="I16" s="33"/>
      <c r="J16" s="34"/>
      <c r="L16" s="82"/>
    </row>
    <row r="17" spans="1:10" ht="29.25" customHeight="1" x14ac:dyDescent="0.3">
      <c r="A17" s="29"/>
      <c r="B17" s="31"/>
      <c r="C17" s="31"/>
      <c r="D17" s="32"/>
      <c r="E17" s="32"/>
      <c r="F17" s="33"/>
      <c r="G17" s="33"/>
      <c r="H17" s="33"/>
      <c r="I17" s="33"/>
      <c r="J17" s="34"/>
    </row>
    <row r="18" spans="1:10" ht="29.25" customHeight="1" x14ac:dyDescent="0.3">
      <c r="A18" s="29"/>
      <c r="B18" s="31"/>
      <c r="C18" s="35"/>
      <c r="D18" s="36"/>
      <c r="E18" s="36"/>
      <c r="F18" s="37"/>
      <c r="G18" s="37"/>
      <c r="H18" s="37"/>
      <c r="I18" s="37"/>
      <c r="J18" s="34"/>
    </row>
    <row r="19" spans="1:10" ht="29.25" customHeight="1" x14ac:dyDescent="0.3">
      <c r="A19" s="29"/>
      <c r="B19" s="31"/>
      <c r="C19" s="35"/>
      <c r="D19" s="36"/>
      <c r="E19" s="36"/>
      <c r="F19" s="37"/>
      <c r="G19" s="37"/>
      <c r="H19" s="37"/>
      <c r="I19" s="37"/>
      <c r="J19" s="34"/>
    </row>
    <row r="20" spans="1:10" ht="38.25" customHeight="1" x14ac:dyDescent="0.3">
      <c r="A20" s="38"/>
      <c r="B20" s="39" t="s">
        <v>13</v>
      </c>
      <c r="C20" s="40"/>
      <c r="D20" s="39"/>
      <c r="E20" s="39"/>
      <c r="F20" s="41">
        <f>SUM(F5:F19)</f>
        <v>0</v>
      </c>
      <c r="G20" s="41">
        <f>SUM(G5:G19)</f>
        <v>0</v>
      </c>
      <c r="H20" s="41">
        <f>SUM(H5:H19)</f>
        <v>0</v>
      </c>
      <c r="I20" s="41">
        <f>SUM(I5:I19)</f>
        <v>0</v>
      </c>
      <c r="J20" s="42"/>
    </row>
    <row r="21" spans="1:10" ht="24.75" customHeight="1" x14ac:dyDescent="0.3"/>
    <row r="22" spans="1:10" ht="24.75" customHeight="1" x14ac:dyDescent="0.3"/>
  </sheetData>
  <mergeCells count="8">
    <mergeCell ref="J3:J4"/>
    <mergeCell ref="A1:J1"/>
    <mergeCell ref="A2:J2"/>
    <mergeCell ref="E3:E4"/>
    <mergeCell ref="A3:A4"/>
    <mergeCell ref="B3:B4"/>
    <mergeCell ref="C3:C4"/>
    <mergeCell ref="D3:D4"/>
  </mergeCells>
  <phoneticPr fontId="1" type="noConversion"/>
  <printOptions horizontalCentered="1"/>
  <pageMargins left="0.39370078740157483" right="0.39370078740157483" top="0.59055118110236227" bottom="0.59055118110236227" header="0.31496062992125984" footer="0.31496062992125984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zoomScaleNormal="100" zoomScaleSheetLayoutView="100" workbookViewId="0">
      <pane ySplit="4" topLeftCell="A5" activePane="bottomLeft" state="frozen"/>
      <selection pane="bottomLeft" activeCell="A6" sqref="A6"/>
    </sheetView>
  </sheetViews>
  <sheetFormatPr defaultColWidth="9" defaultRowHeight="12" x14ac:dyDescent="0.3"/>
  <cols>
    <col min="1" max="1" width="22.5" style="6" customWidth="1"/>
    <col min="2" max="2" width="25.125" style="6" customWidth="1"/>
    <col min="3" max="3" width="5.625" style="4" customWidth="1"/>
    <col min="4" max="4" width="6.125" style="4" customWidth="1"/>
    <col min="5" max="5" width="10.125" style="14" customWidth="1"/>
    <col min="6" max="6" width="13" style="14" customWidth="1"/>
    <col min="7" max="7" width="12" style="14" bestFit="1" customWidth="1"/>
    <col min="8" max="8" width="13" style="14" customWidth="1"/>
    <col min="9" max="10" width="8" style="14" customWidth="1"/>
    <col min="11" max="11" width="12.875" style="14" customWidth="1"/>
    <col min="12" max="12" width="16.5" style="5" customWidth="1"/>
    <col min="13" max="14" width="15" style="147" customWidth="1"/>
    <col min="15" max="16384" width="9" style="147"/>
  </cols>
  <sheetData>
    <row r="1" spans="1:14" ht="42.75" customHeight="1" x14ac:dyDescent="0.3">
      <c r="A1" s="93" t="s">
        <v>39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4" ht="18.75" customHeight="1" x14ac:dyDescent="0.3">
      <c r="A2" s="139" t="str">
        <f>총괄내역서!A2</f>
        <v>사업명 : 4차산업 체험랩 기기 및 콘텐츠 구입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4" s="148" customFormat="1" ht="21" customHeight="1" x14ac:dyDescent="0.3">
      <c r="A3" s="142" t="s">
        <v>41</v>
      </c>
      <c r="B3" s="142" t="s">
        <v>42</v>
      </c>
      <c r="C3" s="142" t="s">
        <v>6</v>
      </c>
      <c r="D3" s="142" t="s">
        <v>7</v>
      </c>
      <c r="E3" s="140" t="s">
        <v>1</v>
      </c>
      <c r="F3" s="140"/>
      <c r="G3" s="140" t="s">
        <v>2</v>
      </c>
      <c r="H3" s="140"/>
      <c r="I3" s="140" t="s">
        <v>106</v>
      </c>
      <c r="J3" s="140"/>
      <c r="K3" s="65" t="s">
        <v>0</v>
      </c>
      <c r="L3" s="141" t="s">
        <v>58</v>
      </c>
    </row>
    <row r="4" spans="1:14" s="148" customFormat="1" ht="21" customHeight="1" x14ac:dyDescent="0.3">
      <c r="A4" s="142"/>
      <c r="B4" s="142"/>
      <c r="C4" s="142"/>
      <c r="D4" s="142"/>
      <c r="E4" s="65" t="s">
        <v>3</v>
      </c>
      <c r="F4" s="65" t="s">
        <v>4</v>
      </c>
      <c r="G4" s="65" t="s">
        <v>3</v>
      </c>
      <c r="H4" s="65" t="s">
        <v>4</v>
      </c>
      <c r="I4" s="65" t="s">
        <v>3</v>
      </c>
      <c r="J4" s="65" t="s">
        <v>4</v>
      </c>
      <c r="K4" s="65" t="s">
        <v>4</v>
      </c>
      <c r="L4" s="141"/>
      <c r="M4" s="149"/>
      <c r="N4" s="149"/>
    </row>
    <row r="5" spans="1:14" s="150" customFormat="1" ht="25.5" customHeight="1" x14ac:dyDescent="0.3">
      <c r="A5" s="136" t="str">
        <f>"1."&amp;총괄내역서!B5&amp;""</f>
        <v>1.VR 스포츠존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8"/>
    </row>
    <row r="6" spans="1:14" ht="25.5" customHeight="1" x14ac:dyDescent="0.3">
      <c r="A6" s="78" t="s">
        <v>80</v>
      </c>
      <c r="B6" s="88" t="s">
        <v>81</v>
      </c>
      <c r="C6" s="18" t="s">
        <v>38</v>
      </c>
      <c r="D6" s="19">
        <v>1</v>
      </c>
      <c r="E6" s="17"/>
      <c r="F6" s="17"/>
      <c r="G6" s="83"/>
      <c r="H6" s="17"/>
      <c r="I6" s="17"/>
      <c r="J6" s="17"/>
      <c r="K6" s="17">
        <f t="shared" ref="K6" si="0">SUM(F6,H6,J6)</f>
        <v>0</v>
      </c>
      <c r="L6" s="90" t="s">
        <v>105</v>
      </c>
    </row>
    <row r="7" spans="1:14" ht="25.5" customHeight="1" x14ac:dyDescent="0.3">
      <c r="A7" s="78" t="s">
        <v>67</v>
      </c>
      <c r="B7" s="88" t="s">
        <v>83</v>
      </c>
      <c r="C7" s="18" t="s">
        <v>60</v>
      </c>
      <c r="D7" s="19">
        <v>2</v>
      </c>
      <c r="E7" s="17"/>
      <c r="F7" s="17"/>
      <c r="G7" s="83"/>
      <c r="H7" s="17"/>
      <c r="I7" s="17"/>
      <c r="J7" s="17"/>
      <c r="K7" s="17">
        <f t="shared" ref="K7:K18" si="1">SUM(F7,H7,J7)</f>
        <v>0</v>
      </c>
      <c r="L7" s="90" t="s">
        <v>105</v>
      </c>
    </row>
    <row r="8" spans="1:14" ht="25.5" customHeight="1" x14ac:dyDescent="0.3">
      <c r="A8" s="78" t="s">
        <v>84</v>
      </c>
      <c r="B8" s="88" t="s">
        <v>85</v>
      </c>
      <c r="C8" s="18" t="s">
        <v>60</v>
      </c>
      <c r="D8" s="19">
        <v>4</v>
      </c>
      <c r="E8" s="17"/>
      <c r="F8" s="17"/>
      <c r="G8" s="83"/>
      <c r="H8" s="17"/>
      <c r="I8" s="17"/>
      <c r="J8" s="17"/>
      <c r="K8" s="17">
        <f t="shared" si="1"/>
        <v>0</v>
      </c>
      <c r="L8" s="90" t="s">
        <v>105</v>
      </c>
    </row>
    <row r="9" spans="1:14" ht="25.5" customHeight="1" x14ac:dyDescent="0.3">
      <c r="A9" s="78" t="s">
        <v>86</v>
      </c>
      <c r="B9" s="88" t="s">
        <v>87</v>
      </c>
      <c r="C9" s="18" t="s">
        <v>60</v>
      </c>
      <c r="D9" s="19">
        <v>4</v>
      </c>
      <c r="E9" s="17"/>
      <c r="F9" s="17"/>
      <c r="G9" s="83"/>
      <c r="H9" s="17"/>
      <c r="I9" s="17"/>
      <c r="J9" s="17"/>
      <c r="K9" s="17">
        <f t="shared" si="1"/>
        <v>0</v>
      </c>
      <c r="L9" s="90" t="s">
        <v>105</v>
      </c>
    </row>
    <row r="10" spans="1:14" ht="25.5" customHeight="1" x14ac:dyDescent="0.3">
      <c r="A10" s="78" t="s">
        <v>91</v>
      </c>
      <c r="B10" s="88" t="s">
        <v>100</v>
      </c>
      <c r="C10" s="18" t="s">
        <v>60</v>
      </c>
      <c r="D10" s="19">
        <v>2</v>
      </c>
      <c r="E10" s="17"/>
      <c r="F10" s="17"/>
      <c r="G10" s="83"/>
      <c r="H10" s="17"/>
      <c r="I10" s="17"/>
      <c r="J10" s="17"/>
      <c r="K10" s="17">
        <f t="shared" si="1"/>
        <v>0</v>
      </c>
      <c r="L10" s="90" t="s">
        <v>105</v>
      </c>
    </row>
    <row r="11" spans="1:14" ht="25.5" customHeight="1" x14ac:dyDescent="0.3">
      <c r="A11" s="78" t="s">
        <v>92</v>
      </c>
      <c r="B11" s="88" t="s">
        <v>102</v>
      </c>
      <c r="C11" s="18" t="s">
        <v>60</v>
      </c>
      <c r="D11" s="19">
        <v>2</v>
      </c>
      <c r="E11" s="17"/>
      <c r="F11" s="17"/>
      <c r="G11" s="83"/>
      <c r="H11" s="17"/>
      <c r="I11" s="17"/>
      <c r="J11" s="17"/>
      <c r="K11" s="17">
        <f t="shared" si="1"/>
        <v>0</v>
      </c>
      <c r="L11" s="90" t="s">
        <v>105</v>
      </c>
    </row>
    <row r="12" spans="1:14" ht="25.5" customHeight="1" x14ac:dyDescent="0.3">
      <c r="A12" s="78" t="s">
        <v>82</v>
      </c>
      <c r="B12" s="88" t="s">
        <v>101</v>
      </c>
      <c r="C12" s="18" t="s">
        <v>60</v>
      </c>
      <c r="D12" s="19">
        <v>2</v>
      </c>
      <c r="E12" s="17"/>
      <c r="F12" s="17"/>
      <c r="G12" s="83"/>
      <c r="H12" s="17"/>
      <c r="I12" s="17"/>
      <c r="J12" s="17"/>
      <c r="K12" s="17">
        <f t="shared" si="1"/>
        <v>0</v>
      </c>
      <c r="L12" s="90" t="s">
        <v>105</v>
      </c>
    </row>
    <row r="13" spans="1:14" ht="25.5" customHeight="1" x14ac:dyDescent="0.3">
      <c r="A13" s="78" t="s">
        <v>69</v>
      </c>
      <c r="B13" s="88" t="s">
        <v>70</v>
      </c>
      <c r="C13" s="18" t="s">
        <v>68</v>
      </c>
      <c r="D13" s="19">
        <v>1</v>
      </c>
      <c r="E13" s="17"/>
      <c r="F13" s="17"/>
      <c r="G13" s="83"/>
      <c r="H13" s="17"/>
      <c r="I13" s="17"/>
      <c r="J13" s="17"/>
      <c r="K13" s="17">
        <f t="shared" si="1"/>
        <v>0</v>
      </c>
      <c r="L13" s="90" t="s">
        <v>105</v>
      </c>
    </row>
    <row r="14" spans="1:14" ht="25.5" customHeight="1" x14ac:dyDescent="0.3">
      <c r="A14" s="78" t="s">
        <v>71</v>
      </c>
      <c r="B14" s="88" t="s">
        <v>72</v>
      </c>
      <c r="C14" s="18" t="s">
        <v>38</v>
      </c>
      <c r="D14" s="19">
        <v>1</v>
      </c>
      <c r="E14" s="17"/>
      <c r="F14" s="17"/>
      <c r="G14" s="83"/>
      <c r="H14" s="17"/>
      <c r="I14" s="17"/>
      <c r="J14" s="17"/>
      <c r="K14" s="17">
        <f t="shared" si="1"/>
        <v>0</v>
      </c>
      <c r="L14" s="90" t="s">
        <v>105</v>
      </c>
    </row>
    <row r="15" spans="1:14" ht="25.5" customHeight="1" x14ac:dyDescent="0.3">
      <c r="A15" s="78" t="s">
        <v>73</v>
      </c>
      <c r="B15" s="88" t="s">
        <v>74</v>
      </c>
      <c r="C15" s="18" t="s">
        <v>60</v>
      </c>
      <c r="D15" s="19">
        <v>1</v>
      </c>
      <c r="E15" s="17"/>
      <c r="F15" s="17"/>
      <c r="G15" s="83"/>
      <c r="H15" s="17"/>
      <c r="I15" s="17"/>
      <c r="J15" s="17"/>
      <c r="K15" s="17">
        <f t="shared" si="1"/>
        <v>0</v>
      </c>
      <c r="L15" s="90" t="s">
        <v>105</v>
      </c>
    </row>
    <row r="16" spans="1:14" ht="25.5" customHeight="1" x14ac:dyDescent="0.3">
      <c r="A16" s="78" t="s">
        <v>75</v>
      </c>
      <c r="B16" s="88" t="s">
        <v>95</v>
      </c>
      <c r="C16" s="18" t="s">
        <v>60</v>
      </c>
      <c r="D16" s="19">
        <v>1</v>
      </c>
      <c r="E16" s="17"/>
      <c r="F16" s="17"/>
      <c r="G16" s="83"/>
      <c r="H16" s="17"/>
      <c r="I16" s="17"/>
      <c r="J16" s="17"/>
      <c r="K16" s="17">
        <f t="shared" si="1"/>
        <v>0</v>
      </c>
      <c r="L16" s="90" t="s">
        <v>105</v>
      </c>
    </row>
    <row r="17" spans="1:12" ht="25.5" customHeight="1" x14ac:dyDescent="0.3">
      <c r="A17" s="78" t="s">
        <v>76</v>
      </c>
      <c r="B17" s="88" t="s">
        <v>99</v>
      </c>
      <c r="C17" s="18" t="s">
        <v>38</v>
      </c>
      <c r="D17" s="19">
        <v>1</v>
      </c>
      <c r="E17" s="17"/>
      <c r="F17" s="17"/>
      <c r="G17" s="17"/>
      <c r="H17" s="17"/>
      <c r="I17" s="17"/>
      <c r="J17" s="17"/>
      <c r="K17" s="17">
        <f t="shared" si="1"/>
        <v>0</v>
      </c>
      <c r="L17" s="90" t="s">
        <v>105</v>
      </c>
    </row>
    <row r="18" spans="1:12" ht="25.5" customHeight="1" x14ac:dyDescent="0.3">
      <c r="A18" s="78" t="s">
        <v>77</v>
      </c>
      <c r="B18" s="88" t="s">
        <v>78</v>
      </c>
      <c r="C18" s="18" t="s">
        <v>38</v>
      </c>
      <c r="D18" s="19">
        <v>1</v>
      </c>
      <c r="E18" s="17"/>
      <c r="F18" s="17"/>
      <c r="G18" s="17"/>
      <c r="H18" s="17"/>
      <c r="I18" s="17"/>
      <c r="J18" s="17"/>
      <c r="K18" s="17">
        <f t="shared" si="1"/>
        <v>0</v>
      </c>
      <c r="L18" s="90" t="s">
        <v>105</v>
      </c>
    </row>
    <row r="19" spans="1:12" ht="25.5" customHeight="1" x14ac:dyDescent="0.3">
      <c r="A19" s="85"/>
      <c r="B19" s="89"/>
      <c r="C19" s="50"/>
      <c r="D19" s="86"/>
      <c r="E19" s="87"/>
      <c r="F19" s="87"/>
      <c r="G19" s="87"/>
      <c r="H19" s="87"/>
      <c r="I19" s="87"/>
      <c r="J19" s="87"/>
      <c r="K19" s="87"/>
      <c r="L19" s="84"/>
    </row>
    <row r="20" spans="1:12" ht="25.5" customHeight="1" x14ac:dyDescent="0.3">
      <c r="A20" s="85"/>
      <c r="B20" s="89"/>
      <c r="C20" s="50"/>
      <c r="D20" s="86"/>
      <c r="E20" s="87"/>
      <c r="F20" s="87"/>
      <c r="G20" s="87"/>
      <c r="H20" s="87"/>
      <c r="I20" s="87"/>
      <c r="J20" s="87"/>
      <c r="K20" s="87"/>
      <c r="L20" s="84"/>
    </row>
    <row r="21" spans="1:12" ht="25.5" customHeight="1" x14ac:dyDescent="0.3">
      <c r="A21" s="85"/>
      <c r="B21" s="89"/>
      <c r="C21" s="50"/>
      <c r="D21" s="86"/>
      <c r="E21" s="87"/>
      <c r="F21" s="87"/>
      <c r="G21" s="87"/>
      <c r="H21" s="87"/>
      <c r="I21" s="87"/>
      <c r="J21" s="87"/>
      <c r="K21" s="87"/>
      <c r="L21" s="84"/>
    </row>
    <row r="22" spans="1:12" ht="25.5" customHeight="1" x14ac:dyDescent="0.3">
      <c r="A22" s="85"/>
      <c r="B22" s="89"/>
      <c r="C22" s="50"/>
      <c r="D22" s="86"/>
      <c r="E22" s="87"/>
      <c r="F22" s="87"/>
      <c r="G22" s="87"/>
      <c r="H22" s="87"/>
      <c r="I22" s="87"/>
      <c r="J22" s="87"/>
      <c r="K22" s="87"/>
      <c r="L22" s="84"/>
    </row>
    <row r="23" spans="1:12" ht="25.5" customHeight="1" x14ac:dyDescent="0.3">
      <c r="A23" s="24" t="s">
        <v>59</v>
      </c>
      <c r="B23" s="25"/>
      <c r="C23" s="20"/>
      <c r="D23" s="20"/>
      <c r="E23" s="26"/>
      <c r="F23" s="21">
        <f>SUM(F6:F10)</f>
        <v>0</v>
      </c>
      <c r="G23" s="26"/>
      <c r="H23" s="21">
        <f>SUM(H6:H18)</f>
        <v>0</v>
      </c>
      <c r="I23" s="26"/>
      <c r="J23" s="26"/>
      <c r="K23" s="21">
        <f>SUM(K6:K18)</f>
        <v>0</v>
      </c>
      <c r="L23" s="27"/>
    </row>
    <row r="24" spans="1:12" s="150" customFormat="1" ht="25.5" customHeight="1" x14ac:dyDescent="0.3">
      <c r="A24" s="136" t="str">
        <f>"2."&amp;총괄내역서!B6&amp;""</f>
        <v>2.VR 레이싱존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8"/>
    </row>
    <row r="25" spans="1:12" ht="25.5" customHeight="1" x14ac:dyDescent="0.3">
      <c r="A25" s="78" t="s">
        <v>67</v>
      </c>
      <c r="B25" s="77" t="s">
        <v>83</v>
      </c>
      <c r="C25" s="18" t="s">
        <v>60</v>
      </c>
      <c r="D25" s="19">
        <v>2</v>
      </c>
      <c r="E25" s="17"/>
      <c r="F25" s="17"/>
      <c r="G25" s="83"/>
      <c r="H25" s="17"/>
      <c r="I25" s="17"/>
      <c r="J25" s="17"/>
      <c r="K25" s="17">
        <f t="shared" ref="K25:K30" si="2">SUM(F25,H25,J25)</f>
        <v>0</v>
      </c>
      <c r="L25" s="23"/>
    </row>
    <row r="26" spans="1:12" ht="25.5" customHeight="1" x14ac:dyDescent="0.3">
      <c r="A26" s="78" t="s">
        <v>84</v>
      </c>
      <c r="B26" s="77" t="s">
        <v>85</v>
      </c>
      <c r="C26" s="18" t="s">
        <v>60</v>
      </c>
      <c r="D26" s="19">
        <f>D25*2</f>
        <v>4</v>
      </c>
      <c r="E26" s="17"/>
      <c r="F26" s="17"/>
      <c r="G26" s="83"/>
      <c r="H26" s="17"/>
      <c r="I26" s="17"/>
      <c r="J26" s="17"/>
      <c r="K26" s="17">
        <f t="shared" si="2"/>
        <v>0</v>
      </c>
      <c r="L26" s="23"/>
    </row>
    <row r="27" spans="1:12" ht="25.5" customHeight="1" x14ac:dyDescent="0.3">
      <c r="A27" s="78" t="s">
        <v>86</v>
      </c>
      <c r="B27" s="88" t="s">
        <v>87</v>
      </c>
      <c r="C27" s="18" t="s">
        <v>60</v>
      </c>
      <c r="D27" s="19">
        <f>D26</f>
        <v>4</v>
      </c>
      <c r="E27" s="17"/>
      <c r="F27" s="17"/>
      <c r="G27" s="83"/>
      <c r="H27" s="17"/>
      <c r="I27" s="17"/>
      <c r="J27" s="17"/>
      <c r="K27" s="17">
        <f t="shared" si="2"/>
        <v>0</v>
      </c>
      <c r="L27" s="23"/>
    </row>
    <row r="28" spans="1:12" ht="25.5" customHeight="1" x14ac:dyDescent="0.3">
      <c r="A28" s="78" t="s">
        <v>91</v>
      </c>
      <c r="B28" s="77" t="s">
        <v>96</v>
      </c>
      <c r="C28" s="18" t="s">
        <v>60</v>
      </c>
      <c r="D28" s="19">
        <v>2</v>
      </c>
      <c r="E28" s="17"/>
      <c r="F28" s="17"/>
      <c r="G28" s="83"/>
      <c r="H28" s="17"/>
      <c r="I28" s="17"/>
      <c r="J28" s="17"/>
      <c r="K28" s="17">
        <f t="shared" ref="K28" si="3">SUM(F28,H28,J28)</f>
        <v>0</v>
      </c>
      <c r="L28" s="23"/>
    </row>
    <row r="29" spans="1:12" ht="25.5" customHeight="1" x14ac:dyDescent="0.3">
      <c r="A29" s="78" t="s">
        <v>88</v>
      </c>
      <c r="B29" s="77" t="s">
        <v>97</v>
      </c>
      <c r="C29" s="18" t="s">
        <v>60</v>
      </c>
      <c r="D29" s="19">
        <v>2</v>
      </c>
      <c r="E29" s="17"/>
      <c r="F29" s="17"/>
      <c r="G29" s="17"/>
      <c r="H29" s="17"/>
      <c r="I29" s="72"/>
      <c r="J29" s="72"/>
      <c r="K29" s="17">
        <f t="shared" si="2"/>
        <v>0</v>
      </c>
      <c r="L29" s="23"/>
    </row>
    <row r="30" spans="1:12" ht="25.5" customHeight="1" x14ac:dyDescent="0.3">
      <c r="A30" s="78" t="s">
        <v>89</v>
      </c>
      <c r="B30" s="77" t="s">
        <v>98</v>
      </c>
      <c r="C30" s="18" t="s">
        <v>60</v>
      </c>
      <c r="D30" s="19">
        <v>2</v>
      </c>
      <c r="E30" s="17"/>
      <c r="F30" s="17"/>
      <c r="G30" s="17"/>
      <c r="H30" s="17"/>
      <c r="I30" s="72"/>
      <c r="J30" s="72"/>
      <c r="K30" s="17">
        <f t="shared" si="2"/>
        <v>0</v>
      </c>
      <c r="L30" s="23"/>
    </row>
    <row r="31" spans="1:12" ht="25.5" customHeight="1" x14ac:dyDescent="0.3">
      <c r="A31" s="78" t="s">
        <v>92</v>
      </c>
      <c r="B31" s="88" t="s">
        <v>102</v>
      </c>
      <c r="C31" s="18" t="s">
        <v>60</v>
      </c>
      <c r="D31" s="19">
        <v>2</v>
      </c>
      <c r="E31" s="17"/>
      <c r="F31" s="17"/>
      <c r="G31" s="83"/>
      <c r="H31" s="17"/>
      <c r="I31" s="17"/>
      <c r="J31" s="17"/>
      <c r="K31" s="17">
        <f t="shared" ref="K31:K32" si="4">SUM(F31,H31,J31)</f>
        <v>0</v>
      </c>
      <c r="L31" s="23"/>
    </row>
    <row r="32" spans="1:12" ht="25.5" customHeight="1" x14ac:dyDescent="0.3">
      <c r="A32" s="78" t="s">
        <v>82</v>
      </c>
      <c r="B32" s="88" t="s">
        <v>101</v>
      </c>
      <c r="C32" s="18" t="s">
        <v>60</v>
      </c>
      <c r="D32" s="19">
        <v>2</v>
      </c>
      <c r="E32" s="17"/>
      <c r="F32" s="17"/>
      <c r="G32" s="83"/>
      <c r="H32" s="17"/>
      <c r="I32" s="17"/>
      <c r="J32" s="17"/>
      <c r="K32" s="17">
        <f t="shared" si="4"/>
        <v>0</v>
      </c>
      <c r="L32" s="23"/>
    </row>
    <row r="33" spans="1:12" ht="25.5" customHeight="1" x14ac:dyDescent="0.3">
      <c r="A33" s="78" t="s">
        <v>93</v>
      </c>
      <c r="B33" s="88" t="s">
        <v>94</v>
      </c>
      <c r="C33" s="18" t="s">
        <v>38</v>
      </c>
      <c r="D33" s="19">
        <v>2</v>
      </c>
      <c r="E33" s="17"/>
      <c r="F33" s="17"/>
      <c r="G33" s="83"/>
      <c r="H33" s="17"/>
      <c r="I33" s="17"/>
      <c r="J33" s="17"/>
      <c r="K33" s="17">
        <f t="shared" ref="K33" si="5">SUM(F33,H33,J33)</f>
        <v>0</v>
      </c>
      <c r="L33" s="23"/>
    </row>
    <row r="34" spans="1:12" ht="25.5" customHeight="1" x14ac:dyDescent="0.3">
      <c r="A34" s="78"/>
      <c r="B34" s="88"/>
      <c r="C34" s="18"/>
      <c r="D34" s="19"/>
      <c r="E34" s="17"/>
      <c r="F34" s="17"/>
      <c r="G34" s="83"/>
      <c r="H34" s="17"/>
      <c r="I34" s="17"/>
      <c r="J34" s="17"/>
      <c r="K34" s="17"/>
      <c r="L34" s="23"/>
    </row>
    <row r="35" spans="1:12" ht="25.5" customHeight="1" x14ac:dyDescent="0.3">
      <c r="A35" s="78"/>
      <c r="B35" s="88"/>
      <c r="C35" s="18"/>
      <c r="D35" s="19"/>
      <c r="E35" s="17"/>
      <c r="F35" s="17"/>
      <c r="G35" s="83"/>
      <c r="H35" s="17"/>
      <c r="I35" s="17"/>
      <c r="J35" s="17"/>
      <c r="K35" s="17"/>
      <c r="L35" s="23"/>
    </row>
    <row r="36" spans="1:12" ht="25.5" customHeight="1" x14ac:dyDescent="0.3">
      <c r="A36" s="78"/>
      <c r="B36" s="88"/>
      <c r="C36" s="18"/>
      <c r="D36" s="19"/>
      <c r="E36" s="17"/>
      <c r="F36" s="17"/>
      <c r="G36" s="83"/>
      <c r="H36" s="17"/>
      <c r="I36" s="17"/>
      <c r="J36" s="17"/>
      <c r="K36" s="17"/>
      <c r="L36" s="23"/>
    </row>
    <row r="37" spans="1:12" ht="25.5" customHeight="1" x14ac:dyDescent="0.3">
      <c r="A37" s="78"/>
      <c r="B37" s="88"/>
      <c r="C37" s="18"/>
      <c r="D37" s="19"/>
      <c r="E37" s="17"/>
      <c r="F37" s="17"/>
      <c r="G37" s="83"/>
      <c r="H37" s="17"/>
      <c r="I37" s="17"/>
      <c r="J37" s="17"/>
      <c r="K37" s="17"/>
      <c r="L37" s="23"/>
    </row>
    <row r="38" spans="1:12" ht="25.5" customHeight="1" x14ac:dyDescent="0.3">
      <c r="A38" s="78"/>
      <c r="B38" s="88"/>
      <c r="C38" s="18"/>
      <c r="D38" s="19"/>
      <c r="E38" s="17"/>
      <c r="F38" s="17"/>
      <c r="G38" s="83"/>
      <c r="H38" s="17"/>
      <c r="I38" s="17"/>
      <c r="J38" s="17"/>
      <c r="K38" s="17"/>
      <c r="L38" s="23"/>
    </row>
    <row r="39" spans="1:12" ht="25.5" customHeight="1" x14ac:dyDescent="0.3">
      <c r="A39" s="78"/>
      <c r="B39" s="88"/>
      <c r="C39" s="18"/>
      <c r="D39" s="19"/>
      <c r="E39" s="17"/>
      <c r="F39" s="17"/>
      <c r="G39" s="83"/>
      <c r="H39" s="17"/>
      <c r="I39" s="17"/>
      <c r="J39" s="17"/>
      <c r="K39" s="17"/>
      <c r="L39" s="23"/>
    </row>
    <row r="40" spans="1:12" ht="25.5" customHeight="1" x14ac:dyDescent="0.3">
      <c r="A40" s="78"/>
      <c r="B40" s="88"/>
      <c r="C40" s="18"/>
      <c r="D40" s="19"/>
      <c r="E40" s="17"/>
      <c r="F40" s="17"/>
      <c r="G40" s="83"/>
      <c r="H40" s="17"/>
      <c r="I40" s="17"/>
      <c r="J40" s="17"/>
      <c r="K40" s="17"/>
      <c r="L40" s="23"/>
    </row>
    <row r="41" spans="1:12" ht="25.5" customHeight="1" x14ac:dyDescent="0.3">
      <c r="A41" s="78"/>
      <c r="B41" s="88"/>
      <c r="C41" s="18"/>
      <c r="D41" s="19"/>
      <c r="E41" s="17"/>
      <c r="F41" s="17"/>
      <c r="G41" s="83"/>
      <c r="H41" s="17"/>
      <c r="I41" s="17"/>
      <c r="J41" s="17"/>
      <c r="K41" s="17"/>
      <c r="L41" s="23"/>
    </row>
    <row r="42" spans="1:12" ht="25.5" customHeight="1" x14ac:dyDescent="0.3">
      <c r="A42" s="79" t="s">
        <v>10</v>
      </c>
      <c r="B42" s="25"/>
      <c r="C42" s="20"/>
      <c r="D42" s="20"/>
      <c r="E42" s="26"/>
      <c r="F42" s="21"/>
      <c r="G42" s="26"/>
      <c r="H42" s="21">
        <f>SUM(H25:H33)</f>
        <v>0</v>
      </c>
      <c r="I42" s="26"/>
      <c r="J42" s="26"/>
      <c r="K42" s="21">
        <f>SUM(K25:K33)</f>
        <v>0</v>
      </c>
      <c r="L42" s="27"/>
    </row>
  </sheetData>
  <mergeCells count="12">
    <mergeCell ref="A24:L24"/>
    <mergeCell ref="A5:L5"/>
    <mergeCell ref="A1:L1"/>
    <mergeCell ref="A2:L2"/>
    <mergeCell ref="I3:J3"/>
    <mergeCell ref="L3:L4"/>
    <mergeCell ref="A3:A4"/>
    <mergeCell ref="B3:B4"/>
    <mergeCell ref="C3:C4"/>
    <mergeCell ref="D3:D4"/>
    <mergeCell ref="E3:F3"/>
    <mergeCell ref="G3:H3"/>
  </mergeCells>
  <phoneticPr fontId="1" type="noConversion"/>
  <printOptions horizontalCentered="1"/>
  <pageMargins left="0.39370078740157483" right="0.39370078740157483" top="0.59055118110236227" bottom="0.59055118110236227" header="0.31496062992125984" footer="0.31496062992125984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0"/>
  <sheetViews>
    <sheetView showGridLines="0" zoomScaleNormal="100" zoomScaleSheetLayoutView="100" workbookViewId="0">
      <selection activeCell="A11" sqref="A11"/>
    </sheetView>
  </sheetViews>
  <sheetFormatPr defaultColWidth="9" defaultRowHeight="13.5" x14ac:dyDescent="0.3"/>
  <cols>
    <col min="1" max="11" width="10.875" style="1" customWidth="1"/>
    <col min="12" max="16384" width="9" style="1"/>
  </cols>
  <sheetData>
    <row r="1" spans="1:11" ht="24" customHeight="1" x14ac:dyDescent="0.3"/>
    <row r="2" spans="1:11" ht="24" customHeight="1" x14ac:dyDescent="0.3"/>
    <row r="3" spans="1:11" ht="24" customHeight="1" x14ac:dyDescent="0.3"/>
    <row r="4" spans="1:11" ht="24" customHeight="1" x14ac:dyDescent="0.3"/>
    <row r="5" spans="1:11" ht="24" customHeight="1" x14ac:dyDescent="0.3"/>
    <row r="6" spans="1:11" ht="24" customHeight="1" x14ac:dyDescent="0.3"/>
    <row r="7" spans="1:11" ht="24" customHeight="1" x14ac:dyDescent="0.3"/>
    <row r="8" spans="1:11" ht="24" customHeight="1" x14ac:dyDescent="0.3"/>
    <row r="9" spans="1:11" ht="24" customHeight="1" x14ac:dyDescent="0.3">
      <c r="A9" s="143" t="s">
        <v>43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</row>
    <row r="10" spans="1:11" ht="24" customHeight="1" x14ac:dyDescent="0.3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</row>
    <row r="11" spans="1:11" ht="24" customHeight="1" x14ac:dyDescent="0.3"/>
    <row r="12" spans="1:11" ht="24" customHeight="1" x14ac:dyDescent="0.3"/>
    <row r="13" spans="1:11" ht="24" customHeight="1" x14ac:dyDescent="0.3"/>
    <row r="14" spans="1:11" ht="24" customHeight="1" x14ac:dyDescent="0.3"/>
    <row r="15" spans="1:11" ht="24" customHeight="1" x14ac:dyDescent="0.3"/>
    <row r="16" spans="1:11" ht="24" customHeight="1" x14ac:dyDescent="0.3"/>
    <row r="17" ht="24" customHeight="1" x14ac:dyDescent="0.3"/>
    <row r="18" ht="24" customHeight="1" x14ac:dyDescent="0.3"/>
    <row r="19" ht="24" customHeight="1" x14ac:dyDescent="0.3"/>
    <row r="20" ht="24" customHeight="1" x14ac:dyDescent="0.3"/>
  </sheetData>
  <mergeCells count="1">
    <mergeCell ref="A9:K10"/>
  </mergeCells>
  <phoneticPr fontId="1" type="noConversion"/>
  <printOptions horizontalCentered="1" verticalCentered="1"/>
  <pageMargins left="0.70866141732283472" right="0.70866141732283472" top="0.43307086614173229" bottom="0.5118110236220472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zoomScale="115" zoomScaleNormal="115" zoomScaleSheetLayoutView="100" workbookViewId="0">
      <pane ySplit="3" topLeftCell="A4" activePane="bottomLeft" state="frozen"/>
      <selection pane="bottomLeft" activeCell="A5" sqref="A5"/>
    </sheetView>
  </sheetViews>
  <sheetFormatPr defaultColWidth="9" defaultRowHeight="12" x14ac:dyDescent="0.3"/>
  <cols>
    <col min="1" max="1" width="7.875" style="4" customWidth="1"/>
    <col min="2" max="2" width="26.625" style="6" customWidth="1"/>
    <col min="3" max="3" width="27.625" style="6" customWidth="1"/>
    <col min="4" max="4" width="7" style="4" customWidth="1"/>
    <col min="5" max="5" width="7" style="7" customWidth="1"/>
    <col min="6" max="6" width="19" style="4" customWidth="1"/>
    <col min="7" max="7" width="7.875" style="4" customWidth="1"/>
    <col min="8" max="8" width="17.5" style="4" customWidth="1"/>
    <col min="9" max="16384" width="9" style="147"/>
  </cols>
  <sheetData>
    <row r="1" spans="1:8" ht="45" customHeight="1" x14ac:dyDescent="0.3">
      <c r="A1" s="93" t="s">
        <v>14</v>
      </c>
      <c r="B1" s="93"/>
      <c r="C1" s="93"/>
      <c r="D1" s="93"/>
      <c r="E1" s="93"/>
      <c r="F1" s="93"/>
      <c r="G1" s="93"/>
      <c r="H1" s="93"/>
    </row>
    <row r="2" spans="1:8" ht="18.75" customHeight="1" x14ac:dyDescent="0.3">
      <c r="A2" s="139" t="str">
        <f>총괄내역서!A2</f>
        <v>사업명 : 4차산업 체험랩 기기 및 콘텐츠 구입</v>
      </c>
      <c r="B2" s="139"/>
      <c r="C2" s="139"/>
      <c r="D2" s="139"/>
      <c r="E2" s="139"/>
      <c r="F2" s="139"/>
      <c r="G2" s="139"/>
      <c r="H2" s="139"/>
    </row>
    <row r="3" spans="1:8" s="148" customFormat="1" ht="25.5" customHeight="1" x14ac:dyDescent="0.3">
      <c r="A3" s="74" t="s">
        <v>15</v>
      </c>
      <c r="B3" s="74" t="s">
        <v>62</v>
      </c>
      <c r="C3" s="74" t="s">
        <v>40</v>
      </c>
      <c r="D3" s="74" t="s">
        <v>6</v>
      </c>
      <c r="E3" s="66" t="s">
        <v>10</v>
      </c>
      <c r="F3" s="74" t="s">
        <v>16</v>
      </c>
      <c r="G3" s="74" t="s">
        <v>0</v>
      </c>
      <c r="H3" s="74" t="s">
        <v>17</v>
      </c>
    </row>
    <row r="4" spans="1:8" ht="25.5" customHeight="1" x14ac:dyDescent="0.3">
      <c r="A4" s="144" t="str">
        <f>내역서!A5</f>
        <v>1.VR 스포츠존</v>
      </c>
      <c r="B4" s="145"/>
      <c r="C4" s="145"/>
      <c r="D4" s="145"/>
      <c r="E4" s="145"/>
      <c r="F4" s="145"/>
      <c r="G4" s="145"/>
      <c r="H4" s="146"/>
    </row>
    <row r="5" spans="1:8" ht="25.5" customHeight="1" x14ac:dyDescent="0.3">
      <c r="A5" s="67">
        <v>1</v>
      </c>
      <c r="B5" s="22" t="str">
        <f>내역서!A6</f>
        <v>Virtuix Omni VR Platform</v>
      </c>
      <c r="C5" s="75" t="str">
        <f>내역서!B6</f>
        <v>shoes, harness, trackingpod</v>
      </c>
      <c r="D5" s="68" t="str">
        <f>내역서!C6</f>
        <v>식</v>
      </c>
      <c r="E5" s="69">
        <f>내역서!D6</f>
        <v>1</v>
      </c>
      <c r="F5" s="70"/>
      <c r="G5" s="18">
        <f t="shared" ref="G5" si="0">E5</f>
        <v>1</v>
      </c>
      <c r="H5" s="71"/>
    </row>
    <row r="6" spans="1:8" ht="25.5" customHeight="1" x14ac:dyDescent="0.3">
      <c r="A6" s="67">
        <v>2</v>
      </c>
      <c r="B6" s="22" t="str">
        <f>내역서!A7</f>
        <v>VR HMD</v>
      </c>
      <c r="C6" s="75" t="str">
        <f>내역서!B7</f>
        <v>DUAL OLED, 2880*1600</v>
      </c>
      <c r="D6" s="68" t="str">
        <f>내역서!C7</f>
        <v>EA</v>
      </c>
      <c r="E6" s="69">
        <f>내역서!D7</f>
        <v>2</v>
      </c>
      <c r="F6" s="70"/>
      <c r="G6" s="18">
        <f t="shared" ref="G6:G17" si="1">E6</f>
        <v>2</v>
      </c>
      <c r="H6" s="49"/>
    </row>
    <row r="7" spans="1:8" ht="25.5" customHeight="1" x14ac:dyDescent="0.3">
      <c r="A7" s="67">
        <v>3</v>
      </c>
      <c r="B7" s="22" t="str">
        <f>내역서!A8</f>
        <v>VR Coordinates</v>
      </c>
      <c r="C7" s="75" t="str">
        <f>내역서!B8</f>
        <v>최대인식거리 92㎡</v>
      </c>
      <c r="D7" s="68" t="str">
        <f>내역서!C8</f>
        <v>EA</v>
      </c>
      <c r="E7" s="69">
        <f>내역서!D8</f>
        <v>4</v>
      </c>
      <c r="F7" s="70"/>
      <c r="G7" s="18">
        <f t="shared" si="1"/>
        <v>4</v>
      </c>
      <c r="H7" s="49"/>
    </row>
    <row r="8" spans="1:8" ht="25.5" customHeight="1" x14ac:dyDescent="0.3">
      <c r="A8" s="67">
        <v>4</v>
      </c>
      <c r="B8" s="22" t="str">
        <f>내역서!A9</f>
        <v>VR CONTROLLER</v>
      </c>
      <c r="C8" s="75" t="str">
        <f>내역서!B9</f>
        <v>손목스트랩, 마이크로USB, 960mAh</v>
      </c>
      <c r="D8" s="68" t="str">
        <f>내역서!C9</f>
        <v>EA</v>
      </c>
      <c r="E8" s="69">
        <f>내역서!D9</f>
        <v>4</v>
      </c>
      <c r="F8" s="70"/>
      <c r="G8" s="18">
        <f t="shared" si="1"/>
        <v>4</v>
      </c>
      <c r="H8" s="49"/>
    </row>
    <row r="9" spans="1:8" ht="25.5" customHeight="1" x14ac:dyDescent="0.3">
      <c r="A9" s="67">
        <v>5</v>
      </c>
      <c r="B9" s="22" t="str">
        <f>내역서!A10</f>
        <v>Console PC</v>
      </c>
      <c r="C9" s="75" t="str">
        <f>내역서!B10</f>
        <v>i7, 16GB, 500GB, 3060, 무선키보드포함</v>
      </c>
      <c r="D9" s="68" t="str">
        <f>내역서!C10</f>
        <v>EA</v>
      </c>
      <c r="E9" s="69">
        <f>내역서!D10</f>
        <v>2</v>
      </c>
      <c r="F9" s="70"/>
      <c r="G9" s="18">
        <f t="shared" si="1"/>
        <v>2</v>
      </c>
      <c r="H9" s="49"/>
    </row>
    <row r="10" spans="1:8" ht="25.5" customHeight="1" x14ac:dyDescent="0.3">
      <c r="A10" s="67">
        <v>6</v>
      </c>
      <c r="B10" s="22" t="str">
        <f>내역서!A11</f>
        <v>UHD LED TV</v>
      </c>
      <c r="C10" s="75" t="str">
        <f>내역서!B11</f>
        <v>4kUHD, 43", hdmi 포함</v>
      </c>
      <c r="D10" s="68" t="str">
        <f>내역서!C11</f>
        <v>EA</v>
      </c>
      <c r="E10" s="69">
        <f>내역서!D11</f>
        <v>2</v>
      </c>
      <c r="F10" s="70"/>
      <c r="G10" s="18">
        <f t="shared" si="1"/>
        <v>2</v>
      </c>
      <c r="H10" s="49"/>
    </row>
    <row r="11" spans="1:8" ht="25.5" customHeight="1" x14ac:dyDescent="0.3">
      <c r="A11" s="67">
        <v>7</v>
      </c>
      <c r="B11" s="22" t="str">
        <f>내역서!A12</f>
        <v>TV 거치대</v>
      </c>
      <c r="C11" s="75" t="str">
        <f>내역서!B12</f>
        <v>마운트 브라켓 포함</v>
      </c>
      <c r="D11" s="68" t="str">
        <f>내역서!C12</f>
        <v>EA</v>
      </c>
      <c r="E11" s="69">
        <f>내역서!D12</f>
        <v>2</v>
      </c>
      <c r="F11" s="70"/>
      <c r="G11" s="18">
        <f t="shared" si="1"/>
        <v>2</v>
      </c>
      <c r="H11" s="49"/>
    </row>
    <row r="12" spans="1:8" ht="25.5" customHeight="1" x14ac:dyDescent="0.3">
      <c r="A12" s="67">
        <v>8</v>
      </c>
      <c r="B12" s="22" t="str">
        <f>내역서!A13</f>
        <v>SPODY-C</v>
      </c>
      <c r="C12" s="75" t="str">
        <f>내역서!B13</f>
        <v>Depth, Color Camera system</v>
      </c>
      <c r="D12" s="68" t="str">
        <f>내역서!C13</f>
        <v>set</v>
      </c>
      <c r="E12" s="69">
        <f>내역서!D13</f>
        <v>1</v>
      </c>
      <c r="F12" s="70"/>
      <c r="G12" s="18">
        <f t="shared" si="1"/>
        <v>1</v>
      </c>
      <c r="H12" s="49"/>
    </row>
    <row r="13" spans="1:8" ht="25.5" customHeight="1" x14ac:dyDescent="0.3">
      <c r="A13" s="67">
        <v>9</v>
      </c>
      <c r="B13" s="22" t="str">
        <f>내역서!A14</f>
        <v>모션인식감응 모듈</v>
      </c>
      <c r="C13" s="75" t="str">
        <f>내역서!B14</f>
        <v>스크린 인식 시스템</v>
      </c>
      <c r="D13" s="68" t="str">
        <f>내역서!C14</f>
        <v>식</v>
      </c>
      <c r="E13" s="69">
        <f>내역서!D14</f>
        <v>1</v>
      </c>
      <c r="F13" s="70"/>
      <c r="G13" s="18">
        <f t="shared" si="1"/>
        <v>1</v>
      </c>
      <c r="H13" s="49"/>
    </row>
    <row r="14" spans="1:8" ht="25.5" customHeight="1" x14ac:dyDescent="0.3">
      <c r="A14" s="67">
        <v>10</v>
      </c>
      <c r="B14" s="22" t="str">
        <f>내역서!A15</f>
        <v>프로젝터</v>
      </c>
      <c r="C14" s="75" t="str">
        <f>내역서!B15</f>
        <v>단초점, 3,400안시</v>
      </c>
      <c r="D14" s="68" t="str">
        <f>내역서!C15</f>
        <v>EA</v>
      </c>
      <c r="E14" s="69">
        <f>내역서!D15</f>
        <v>1</v>
      </c>
      <c r="F14" s="70"/>
      <c r="G14" s="18">
        <f t="shared" si="1"/>
        <v>1</v>
      </c>
      <c r="H14" s="49"/>
    </row>
    <row r="15" spans="1:8" ht="25.5" customHeight="1" x14ac:dyDescent="0.3">
      <c r="A15" s="67">
        <v>11</v>
      </c>
      <c r="B15" s="22" t="str">
        <f>내역서!A16</f>
        <v>운영PC</v>
      </c>
      <c r="C15" s="75" t="str">
        <f>내역서!B16</f>
        <v>i5, 16gb, 240gb / 산업용PC</v>
      </c>
      <c r="D15" s="68" t="str">
        <f>내역서!C16</f>
        <v>EA</v>
      </c>
      <c r="E15" s="69">
        <f>내역서!D16</f>
        <v>1</v>
      </c>
      <c r="F15" s="70"/>
      <c r="G15" s="18">
        <f t="shared" si="1"/>
        <v>1</v>
      </c>
      <c r="H15" s="49"/>
    </row>
    <row r="16" spans="1:8" ht="25.5" customHeight="1" x14ac:dyDescent="0.3">
      <c r="A16" s="67">
        <v>12</v>
      </c>
      <c r="B16" s="22" t="str">
        <f>내역서!A17</f>
        <v>VR 스포츠 콘텐츠</v>
      </c>
      <c r="C16" s="75" t="str">
        <f>내역서!B17</f>
        <v>옴니전용 콘텐츠 및 스포츠 콘텐츠</v>
      </c>
      <c r="D16" s="68" t="str">
        <f>내역서!C17</f>
        <v>식</v>
      </c>
      <c r="E16" s="69">
        <f>내역서!D17</f>
        <v>1</v>
      </c>
      <c r="F16" s="70"/>
      <c r="G16" s="18">
        <f t="shared" si="1"/>
        <v>1</v>
      </c>
      <c r="H16" s="51"/>
    </row>
    <row r="17" spans="1:8" ht="25.5" customHeight="1" x14ac:dyDescent="0.3">
      <c r="A17" s="67">
        <v>13</v>
      </c>
      <c r="B17" s="22" t="str">
        <f>내역서!A18</f>
        <v>SPODY 스포츠 콘텐츠</v>
      </c>
      <c r="C17" s="75" t="str">
        <f>내역서!B18</f>
        <v>스포츠 콘텐츠 10종</v>
      </c>
      <c r="D17" s="68" t="str">
        <f>내역서!C18</f>
        <v>식</v>
      </c>
      <c r="E17" s="69">
        <f>내역서!D18</f>
        <v>1</v>
      </c>
      <c r="F17" s="70"/>
      <c r="G17" s="18">
        <f t="shared" si="1"/>
        <v>1</v>
      </c>
      <c r="H17" s="51"/>
    </row>
    <row r="18" spans="1:8" ht="25.5" customHeight="1" x14ac:dyDescent="0.3">
      <c r="A18" s="67"/>
      <c r="B18" s="22"/>
      <c r="C18" s="75"/>
      <c r="D18" s="68"/>
      <c r="E18" s="69"/>
      <c r="F18" s="70"/>
      <c r="G18" s="18"/>
      <c r="H18" s="51"/>
    </row>
    <row r="19" spans="1:8" ht="25.5" customHeight="1" x14ac:dyDescent="0.3">
      <c r="A19" s="67"/>
      <c r="B19" s="22"/>
      <c r="C19" s="75"/>
      <c r="D19" s="68"/>
      <c r="E19" s="69"/>
      <c r="F19" s="70"/>
      <c r="G19" s="18"/>
      <c r="H19" s="51"/>
    </row>
    <row r="20" spans="1:8" ht="25.5" customHeight="1" x14ac:dyDescent="0.3">
      <c r="A20" s="144" t="str">
        <f>내역서!A24</f>
        <v>2.VR 레이싱존</v>
      </c>
      <c r="B20" s="145"/>
      <c r="C20" s="145"/>
      <c r="D20" s="145"/>
      <c r="E20" s="145"/>
      <c r="F20" s="145"/>
      <c r="G20" s="145"/>
      <c r="H20" s="146"/>
    </row>
    <row r="21" spans="1:8" ht="25.5" customHeight="1" x14ac:dyDescent="0.3">
      <c r="A21" s="67">
        <v>1</v>
      </c>
      <c r="B21" s="22" t="str">
        <f>내역서!A25</f>
        <v>VR HMD</v>
      </c>
      <c r="C21" s="75" t="str">
        <f>내역서!B25</f>
        <v>DUAL OLED, 2880*1600</v>
      </c>
      <c r="D21" s="68" t="str">
        <f>내역서!C25</f>
        <v>EA</v>
      </c>
      <c r="E21" s="69">
        <f>내역서!D25</f>
        <v>2</v>
      </c>
      <c r="F21" s="70"/>
      <c r="G21" s="18">
        <f t="shared" ref="G21" si="2">E21</f>
        <v>2</v>
      </c>
      <c r="H21" s="51"/>
    </row>
    <row r="22" spans="1:8" ht="25.5" customHeight="1" x14ac:dyDescent="0.3">
      <c r="A22" s="67">
        <v>2</v>
      </c>
      <c r="B22" s="22" t="str">
        <f>내역서!A26</f>
        <v>VR Coordinates</v>
      </c>
      <c r="C22" s="75" t="str">
        <f>내역서!B26</f>
        <v>최대인식거리 92㎡</v>
      </c>
      <c r="D22" s="68" t="str">
        <f>내역서!C26</f>
        <v>EA</v>
      </c>
      <c r="E22" s="69">
        <f>내역서!D26</f>
        <v>4</v>
      </c>
      <c r="F22" s="70"/>
      <c r="G22" s="18">
        <f t="shared" ref="G22:G29" si="3">E22</f>
        <v>4</v>
      </c>
      <c r="H22" s="49"/>
    </row>
    <row r="23" spans="1:8" ht="25.5" customHeight="1" x14ac:dyDescent="0.3">
      <c r="A23" s="67">
        <v>3</v>
      </c>
      <c r="B23" s="22" t="str">
        <f>내역서!A27</f>
        <v>VR CONTROLLER</v>
      </c>
      <c r="C23" s="75" t="str">
        <f>내역서!B27</f>
        <v>손목스트랩, 마이크로USB, 960mAh</v>
      </c>
      <c r="D23" s="68" t="str">
        <f>내역서!C27</f>
        <v>EA</v>
      </c>
      <c r="E23" s="69">
        <f>내역서!D27</f>
        <v>4</v>
      </c>
      <c r="F23" s="70"/>
      <c r="G23" s="18">
        <f t="shared" si="3"/>
        <v>4</v>
      </c>
      <c r="H23" s="49"/>
    </row>
    <row r="24" spans="1:8" ht="25.5" customHeight="1" x14ac:dyDescent="0.3">
      <c r="A24" s="67">
        <v>4</v>
      </c>
      <c r="B24" s="22" t="str">
        <f>내역서!A28</f>
        <v>Console PC</v>
      </c>
      <c r="C24" s="75" t="str">
        <f>내역서!B28</f>
        <v>i7, 16GB, 500GB, 3060</v>
      </c>
      <c r="D24" s="68" t="str">
        <f>내역서!C28</f>
        <v>EA</v>
      </c>
      <c r="E24" s="69">
        <f>내역서!D28</f>
        <v>2</v>
      </c>
      <c r="F24" s="70"/>
      <c r="G24" s="18">
        <f t="shared" si="3"/>
        <v>2</v>
      </c>
      <c r="H24" s="49"/>
    </row>
    <row r="25" spans="1:8" ht="25.5" customHeight="1" x14ac:dyDescent="0.3">
      <c r="A25" s="67">
        <v>5</v>
      </c>
      <c r="B25" s="22" t="str">
        <f>내역서!A29</f>
        <v>레이싱시트</v>
      </c>
      <c r="C25" s="75" t="str">
        <f>내역서!B29</f>
        <v>거치대 일체형</v>
      </c>
      <c r="D25" s="68" t="str">
        <f>내역서!C29</f>
        <v>EA</v>
      </c>
      <c r="E25" s="69">
        <f>내역서!D29</f>
        <v>2</v>
      </c>
      <c r="F25" s="70"/>
      <c r="G25" s="18">
        <f t="shared" si="3"/>
        <v>2</v>
      </c>
      <c r="H25" s="49"/>
    </row>
    <row r="26" spans="1:8" ht="25.5" customHeight="1" x14ac:dyDescent="0.3">
      <c r="A26" s="67">
        <v>6</v>
      </c>
      <c r="B26" s="22" t="str">
        <f>내역서!A30</f>
        <v>레이싱휠</v>
      </c>
      <c r="C26" s="75" t="str">
        <f>내역서!B30</f>
        <v>듀얼모터, 페달유닛 포함</v>
      </c>
      <c r="D26" s="68" t="str">
        <f>내역서!C30</f>
        <v>EA</v>
      </c>
      <c r="E26" s="69">
        <f>내역서!D30</f>
        <v>2</v>
      </c>
      <c r="F26" s="70"/>
      <c r="G26" s="18">
        <f t="shared" si="3"/>
        <v>2</v>
      </c>
      <c r="H26" s="49"/>
    </row>
    <row r="27" spans="1:8" ht="25.5" customHeight="1" x14ac:dyDescent="0.3">
      <c r="A27" s="67">
        <v>7</v>
      </c>
      <c r="B27" s="22" t="str">
        <f>내역서!A31</f>
        <v>UHD LED TV</v>
      </c>
      <c r="C27" s="75" t="str">
        <f>내역서!B31</f>
        <v>4kUHD, 43", hdmi 포함</v>
      </c>
      <c r="D27" s="68" t="str">
        <f>내역서!C31</f>
        <v>EA</v>
      </c>
      <c r="E27" s="69">
        <f>내역서!D31</f>
        <v>2</v>
      </c>
      <c r="F27" s="70"/>
      <c r="G27" s="18">
        <f t="shared" si="3"/>
        <v>2</v>
      </c>
      <c r="H27" s="49"/>
    </row>
    <row r="28" spans="1:8" ht="25.5" customHeight="1" x14ac:dyDescent="0.3">
      <c r="A28" s="67">
        <v>8</v>
      </c>
      <c r="B28" s="22" t="str">
        <f>내역서!A32</f>
        <v>TV 거치대</v>
      </c>
      <c r="C28" s="75" t="str">
        <f>내역서!B32</f>
        <v>마운트 브라켓 포함</v>
      </c>
      <c r="D28" s="68" t="str">
        <f>내역서!C32</f>
        <v>EA</v>
      </c>
      <c r="E28" s="69">
        <f>내역서!D32</f>
        <v>2</v>
      </c>
      <c r="F28" s="70"/>
      <c r="G28" s="18">
        <f t="shared" si="3"/>
        <v>2</v>
      </c>
      <c r="H28" s="49"/>
    </row>
    <row r="29" spans="1:8" ht="25.5" customHeight="1" x14ac:dyDescent="0.3">
      <c r="A29" s="67">
        <v>9</v>
      </c>
      <c r="B29" s="22" t="str">
        <f>내역서!A33</f>
        <v>VR 레이싱 콘텐츠</v>
      </c>
      <c r="C29" s="75" t="str">
        <f>내역서!B33</f>
        <v>프로젝트카스2</v>
      </c>
      <c r="D29" s="68" t="str">
        <f>내역서!C33</f>
        <v>식</v>
      </c>
      <c r="E29" s="69">
        <f>내역서!D33</f>
        <v>2</v>
      </c>
      <c r="F29" s="70"/>
      <c r="G29" s="18">
        <f t="shared" si="3"/>
        <v>2</v>
      </c>
      <c r="H29" s="49"/>
    </row>
    <row r="30" spans="1:8" ht="25.5" customHeight="1" x14ac:dyDescent="0.3">
      <c r="A30" s="67"/>
      <c r="B30" s="22"/>
      <c r="C30" s="75"/>
      <c r="D30" s="68"/>
      <c r="E30" s="69"/>
      <c r="F30" s="70"/>
      <c r="G30" s="18"/>
      <c r="H30" s="49"/>
    </row>
    <row r="31" spans="1:8" ht="25.5" customHeight="1" x14ac:dyDescent="0.3">
      <c r="A31" s="67"/>
      <c r="B31" s="22"/>
      <c r="C31" s="75"/>
      <c r="D31" s="68"/>
      <c r="E31" s="69"/>
      <c r="F31" s="70"/>
      <c r="G31" s="18"/>
      <c r="H31" s="49"/>
    </row>
    <row r="32" spans="1:8" ht="25.5" customHeight="1" x14ac:dyDescent="0.3">
      <c r="A32" s="67"/>
      <c r="B32" s="22"/>
      <c r="C32" s="75"/>
      <c r="D32" s="68"/>
      <c r="E32" s="69"/>
      <c r="F32" s="70"/>
      <c r="G32" s="18"/>
      <c r="H32" s="49"/>
    </row>
    <row r="33" spans="1:8" ht="25.5" customHeight="1" x14ac:dyDescent="0.3">
      <c r="A33" s="67"/>
      <c r="B33" s="22"/>
      <c r="C33" s="75"/>
      <c r="D33" s="68"/>
      <c r="E33" s="69"/>
      <c r="F33" s="70"/>
      <c r="G33" s="18"/>
      <c r="H33" s="49"/>
    </row>
    <row r="34" spans="1:8" ht="25.5" customHeight="1" x14ac:dyDescent="0.3">
      <c r="A34" s="67"/>
      <c r="B34" s="22"/>
      <c r="C34" s="75"/>
      <c r="D34" s="68"/>
      <c r="E34" s="69"/>
      <c r="F34" s="70"/>
      <c r="G34" s="18"/>
      <c r="H34" s="49"/>
    </row>
    <row r="35" spans="1:8" ht="25.5" customHeight="1" x14ac:dyDescent="0.3">
      <c r="A35" s="67"/>
      <c r="B35" s="22"/>
      <c r="C35" s="75"/>
      <c r="D35" s="68"/>
      <c r="E35" s="69"/>
      <c r="F35" s="70"/>
      <c r="G35" s="18"/>
      <c r="H35" s="49"/>
    </row>
    <row r="36" spans="1:8" ht="25.5" customHeight="1" x14ac:dyDescent="0.3">
      <c r="A36" s="48"/>
      <c r="B36" s="52"/>
      <c r="C36" s="52"/>
      <c r="D36" s="48"/>
      <c r="E36" s="53"/>
      <c r="F36" s="48"/>
      <c r="G36" s="48"/>
      <c r="H36" s="48"/>
    </row>
  </sheetData>
  <mergeCells count="4">
    <mergeCell ref="A1:H1"/>
    <mergeCell ref="A2:H2"/>
    <mergeCell ref="A4:H4"/>
    <mergeCell ref="A20:H20"/>
  </mergeCells>
  <phoneticPr fontId="2" type="noConversion"/>
  <printOptions horizontalCentered="1"/>
  <pageMargins left="0.39370078740157483" right="0.39370078740157483" top="0.59055118110236227" bottom="0.59055118110236227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4ce9617-bf90-4ece-a9e1-ff825fb207e6" xsi:nil="true"/>
    <lcf76f155ced4ddcb4097134ff3c332f xmlns="34ce9617-bf90-4ece-a9e1-ff825fb207e6">
      <Terms xmlns="http://schemas.microsoft.com/office/infopath/2007/PartnerControls"/>
    </lcf76f155ced4ddcb4097134ff3c332f>
    <TaxCatchAll xmlns="8fa7049c-5b18-4dab-b2d7-0e28867a540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D22B2196283A5348B7346BE80307E23A" ma:contentTypeVersion="17" ma:contentTypeDescription="새 문서를 만듭니다." ma:contentTypeScope="" ma:versionID="a0802a7baa709e9628f5869b0cb35805">
  <xsd:schema xmlns:xsd="http://www.w3.org/2001/XMLSchema" xmlns:xs="http://www.w3.org/2001/XMLSchema" xmlns:p="http://schemas.microsoft.com/office/2006/metadata/properties" xmlns:ns2="8fa7049c-5b18-4dab-b2d7-0e28867a5407" xmlns:ns3="34ce9617-bf90-4ece-a9e1-ff825fb207e6" targetNamespace="http://schemas.microsoft.com/office/2006/metadata/properties" ma:root="true" ma:fieldsID="9a76d0fdbaf1f07480b6ac7bfe2c441e" ns2:_="" ns3:_="">
    <xsd:import namespace="8fa7049c-5b18-4dab-b2d7-0e28867a5407"/>
    <xsd:import namespace="34ce9617-bf90-4ece-a9e1-ff825fb207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_Flow_SignoffStatu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7049c-5b18-4dab-b2d7-0e28867a540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0639590-9647-4bf9-baec-5a9c5de8442f}" ma:internalName="TaxCatchAll" ma:showField="CatchAllData" ma:web="8fa7049c-5b18-4dab-b2d7-0e28867a54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ce9617-bf90-4ece-a9e1-ff825fb20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사인 오프 상태" ma:internalName="_xc0ac__xc778__x0020__xc624__xd504__x0020__xc0c1__xd0dc_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이미지 태그" ma:readOnly="false" ma:fieldId="{5cf76f15-5ced-4ddc-b409-7134ff3c332f}" ma:taxonomyMulti="true" ma:sspId="7cfb2f74-75dc-4a5e-9335-badee92fa7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5F507D-26AD-48EF-B10D-933DD15D5989}">
  <ds:schemaRefs>
    <ds:schemaRef ds:uri="http://schemas.microsoft.com/office/2006/documentManagement/types"/>
    <ds:schemaRef ds:uri="8fa7049c-5b18-4dab-b2d7-0e28867a5407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34ce9617-bf90-4ece-a9e1-ff825fb207e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6C7D3DD-FC35-46E5-848F-0D4287BF57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3CE13D-C4AC-4CC0-B6BA-D6F03FFAE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a7049c-5b18-4dab-b2d7-0e28867a5407"/>
    <ds:schemaRef ds:uri="34ce9617-bf90-4ece-a9e1-ff825fb20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9</vt:i4>
      </vt:variant>
    </vt:vector>
  </HeadingPairs>
  <TitlesOfParts>
    <vt:vector size="17" baseType="lpstr">
      <vt:lpstr>표지</vt:lpstr>
      <vt:lpstr>예산서</vt:lpstr>
      <vt:lpstr>원가계산서</vt:lpstr>
      <vt:lpstr>내역서표지</vt:lpstr>
      <vt:lpstr>총괄내역서</vt:lpstr>
      <vt:lpstr>내역서</vt:lpstr>
      <vt:lpstr>수량산출서표지</vt:lpstr>
      <vt:lpstr>수량산출서</vt:lpstr>
      <vt:lpstr>내역서!Print_Area</vt:lpstr>
      <vt:lpstr>내역서표지!Print_Area</vt:lpstr>
      <vt:lpstr>수량산출서!Print_Area</vt:lpstr>
      <vt:lpstr>수량산출서표지!Print_Area</vt:lpstr>
      <vt:lpstr>원가계산서!Print_Area</vt:lpstr>
      <vt:lpstr>총괄내역서!Print_Area</vt:lpstr>
      <vt:lpstr>표지!Print_Area</vt:lpstr>
      <vt:lpstr>내역서!Print_Titles</vt:lpstr>
      <vt:lpstr>수량산출서!Print_Titles</vt:lpstr>
    </vt:vector>
  </TitlesOfParts>
  <Company>sgs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sgsbiz07</dc:creator>
  <cp:lastModifiedBy>SNYOUTH</cp:lastModifiedBy>
  <cp:lastPrinted>2022-08-02T01:11:03Z</cp:lastPrinted>
  <dcterms:created xsi:type="dcterms:W3CDTF">2012-08-10T10:16:31Z</dcterms:created>
  <dcterms:modified xsi:type="dcterms:W3CDTF">2022-08-02T01:21:24Z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0x010100D22B2196283A5348B7346BE80307E23A</vt:lpwstr>
  </property>
</Properties>
</file>