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\계약현황 공개\2019년\"/>
    </mc:Choice>
  </mc:AlternateContent>
  <bookViews>
    <workbookView xWindow="0" yWindow="0" windowWidth="15675" windowHeight="11910" activeTab="5"/>
  </bookViews>
  <sheets>
    <sheet name="물품발주계획" sheetId="29" r:id="rId1"/>
    <sheet name="용역 발주계획" sheetId="30" r:id="rId2"/>
    <sheet name="공사 발주계획" sheetId="31" r:id="rId3"/>
    <sheet name="개찰현황" sheetId="26" r:id="rId4"/>
    <sheet name="입찰현황" sheetId="27" r:id="rId5"/>
    <sheet name="준공검사현황" sheetId="5" r:id="rId6"/>
    <sheet name="대금지급현황" sheetId="6" r:id="rId7"/>
    <sheet name="계약현황공개" sheetId="23" r:id="rId8"/>
    <sheet name="수의계약현황공개" sheetId="24" r:id="rId9"/>
    <sheet name="계약내용의 변경에 관한 사항" sheetId="28" r:id="rId10"/>
  </sheets>
  <calcPr calcId="162913"/>
</workbook>
</file>

<file path=xl/calcChain.xml><?xml version="1.0" encoding="utf-8"?>
<calcChain xmlns="http://schemas.openxmlformats.org/spreadsheetml/2006/main">
  <c r="F14" i="6" l="1"/>
  <c r="F11" i="6"/>
  <c r="F13" i="6"/>
  <c r="F12" i="6"/>
  <c r="F10" i="6"/>
  <c r="F9" i="6"/>
  <c r="F8" i="6"/>
  <c r="F7" i="6"/>
  <c r="F6" i="6"/>
  <c r="F5" i="6"/>
  <c r="F4" i="6"/>
  <c r="H24" i="6" l="1"/>
  <c r="H23" i="6"/>
  <c r="H19" i="6"/>
  <c r="H20" i="6"/>
  <c r="H21" i="6"/>
  <c r="H22" i="6"/>
  <c r="H18" i="6"/>
  <c r="F15" i="6"/>
  <c r="F78" i="24" l="1"/>
  <c r="F69" i="24"/>
  <c r="F60" i="24"/>
  <c r="F51" i="24"/>
  <c r="F42" i="24"/>
  <c r="F33" i="24"/>
  <c r="C61" i="23"/>
  <c r="C54" i="23"/>
  <c r="C47" i="23"/>
  <c r="C40" i="23"/>
  <c r="C33" i="23"/>
  <c r="C26" i="23"/>
  <c r="H16" i="6" l="1"/>
  <c r="H17" i="6" l="1"/>
  <c r="F15" i="24" l="1"/>
  <c r="C19" i="23"/>
  <c r="F24" i="24" l="1"/>
  <c r="C12" i="23"/>
  <c r="H15" i="6" l="1"/>
  <c r="H14" i="6" l="1"/>
  <c r="F6" i="24"/>
  <c r="C5" i="23" l="1"/>
  <c r="H10" i="6" l="1"/>
  <c r="H11" i="6"/>
  <c r="H12" i="6"/>
  <c r="H13" i="6"/>
  <c r="H4" i="6"/>
  <c r="H5" i="6"/>
  <c r="H6" i="6"/>
  <c r="H7" i="6"/>
  <c r="H8" i="6"/>
  <c r="H9" i="6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<sst xmlns="http://schemas.openxmlformats.org/spreadsheetml/2006/main" count="696" uniqueCount="306">
  <si>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</si>
  <si>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</si>
  <si>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</si>
  <si>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</si>
  <si>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</si>
  <si>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</si>
  <si>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</si>
  <si>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</si>
  <si>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</si>
  <si>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</si>
  <si>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검수완료일</t>
    <phoneticPr fontId="4" type="noConversion"/>
  </si>
  <si>
    <t>계약업체명</t>
    <phoneticPr fontId="4" type="noConversion"/>
  </si>
  <si>
    <t>준공일
(기성준공일)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</si>
  <si>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</si>
  <si>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</si>
  <si>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</si>
  <si>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</si>
  <si>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</si>
  <si>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</si>
  <si>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</si>
  <si>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비고</t>
    <phoneticPr fontId="4" type="noConversion"/>
  </si>
  <si>
    <t>분당판교청소년수련관</t>
    <phoneticPr fontId="4" type="noConversion"/>
  </si>
  <si>
    <t>분당판교청소년수련관</t>
    <phoneticPr fontId="4" type="noConversion"/>
  </si>
  <si>
    <t>분당판교청소년수련관</t>
  </si>
  <si>
    <t>분당판교청소년수련관</t>
    <phoneticPr fontId="4" type="noConversion"/>
  </si>
  <si>
    <t>티센크루프 엘리베이터코리아㈜</t>
    <phoneticPr fontId="4" type="noConversion"/>
  </si>
  <si>
    <t>오티스엘리베이터</t>
    <phoneticPr fontId="4" type="noConversion"/>
  </si>
  <si>
    <t>신도종합서비스</t>
    <phoneticPr fontId="4" type="noConversion"/>
  </si>
  <si>
    <t>정수기, 비데, 공기청정기 위탁관리비</t>
    <phoneticPr fontId="4" type="noConversion"/>
  </si>
  <si>
    <t>안마의자 임차비 지급</t>
    <phoneticPr fontId="4" type="noConversion"/>
  </si>
  <si>
    <t>㈜휴앤미디어</t>
    <phoneticPr fontId="4" type="noConversion"/>
  </si>
  <si>
    <t>공기청정기 위탁관리비</t>
    <phoneticPr fontId="4" type="noConversion"/>
  </si>
  <si>
    <t>코웨이㈜</t>
    <phoneticPr fontId="4" type="noConversion"/>
  </si>
  <si>
    <t>성남소방전기㈜</t>
    <phoneticPr fontId="4" type="noConversion"/>
  </si>
  <si>
    <t>㈜에스원 성남</t>
    <phoneticPr fontId="4" type="noConversion"/>
  </si>
  <si>
    <t>2019년 복합기 유지관리</t>
    <phoneticPr fontId="4" type="noConversion"/>
  </si>
  <si>
    <t>소액수의</t>
    <phoneticPr fontId="4" type="noConversion"/>
  </si>
  <si>
    <t>계약사유</t>
  </si>
  <si>
    <t>계약상대자</t>
  </si>
  <si>
    <t>계약유형</t>
  </si>
  <si>
    <t>준공일자</t>
  </si>
  <si>
    <t>수의 1인견적</t>
    <phoneticPr fontId="4" type="noConversion"/>
  </si>
  <si>
    <t>계약방법</t>
  </si>
  <si>
    <t>계약기간</t>
    <phoneticPr fontId="4" type="noConversion"/>
  </si>
  <si>
    <t>계약일자</t>
  </si>
  <si>
    <t>계약금액</t>
  </si>
  <si>
    <t>낙찰률</t>
  </si>
  <si>
    <t>최초계약금액</t>
  </si>
  <si>
    <t>예정가격</t>
  </si>
  <si>
    <t>계약명</t>
  </si>
  <si>
    <t>계약현황</t>
    <phoneticPr fontId="4" type="noConversion"/>
  </si>
  <si>
    <t>(단위:원)</t>
    <phoneticPr fontId="4" type="noConversion"/>
  </si>
  <si>
    <t>분당판교청소년수련관</t>
    <phoneticPr fontId="4" type="noConversion"/>
  </si>
  <si>
    <t>계약현황공개</t>
    <phoneticPr fontId="4" type="noConversion"/>
  </si>
  <si>
    <t>2019년 시설관리용역</t>
    <phoneticPr fontId="4" type="noConversion"/>
  </si>
  <si>
    <t>2019년 셔틀버스 임차용역비</t>
    <phoneticPr fontId="4" type="noConversion"/>
  </si>
  <si>
    <t>계약기간</t>
  </si>
  <si>
    <t>일반</t>
    <phoneticPr fontId="4" type="noConversion"/>
  </si>
  <si>
    <r>
      <t>소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재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지</t>
    </r>
    <phoneticPr fontId="4" type="noConversion"/>
  </si>
  <si>
    <t>기 타</t>
  </si>
  <si>
    <t>분당판교청소년수련관</t>
    <phoneticPr fontId="4" type="noConversion"/>
  </si>
  <si>
    <t>사업장소</t>
  </si>
  <si>
    <t>지방자치를 당사자로 하는 계약에 관한 법률 시행령 제25조1항에 의한 수의계약</t>
    <phoneticPr fontId="4" type="noConversion"/>
  </si>
  <si>
    <t>수의계약사유</t>
    <phoneticPr fontId="4" type="noConversion"/>
  </si>
  <si>
    <t>주 소</t>
  </si>
  <si>
    <t>대표자</t>
    <phoneticPr fontId="4" type="noConversion"/>
  </si>
  <si>
    <t>업 체 명</t>
  </si>
  <si>
    <t>(B/A)</t>
  </si>
  <si>
    <t>(B)</t>
  </si>
  <si>
    <t>(A)</t>
  </si>
  <si>
    <t>계약율(%)</t>
  </si>
  <si>
    <t>예정금액</t>
  </si>
  <si>
    <t>계약개요</t>
  </si>
  <si>
    <t>사 업 명</t>
  </si>
  <si>
    <t>(단위:원)</t>
    <phoneticPr fontId="4" type="noConversion"/>
  </si>
  <si>
    <t>수의계약현황</t>
    <phoneticPr fontId="4" type="noConversion"/>
  </si>
  <si>
    <t>2019년 무인경비시스템 위탁관리</t>
    <phoneticPr fontId="4" type="noConversion"/>
  </si>
  <si>
    <t>2019년수련관 승강기 유지보수</t>
    <phoneticPr fontId="4" type="noConversion"/>
  </si>
  <si>
    <t>2019년 소방시설 위탁관리</t>
    <phoneticPr fontId="4" type="noConversion"/>
  </si>
  <si>
    <t>2019년 수영장 승강기 유지보수</t>
    <phoneticPr fontId="4" type="noConversion"/>
  </si>
  <si>
    <t>- 해당사항 없음 -</t>
    <phoneticPr fontId="4" type="noConversion"/>
  </si>
  <si>
    <t>비고</t>
    <phoneticPr fontId="4" type="noConversion"/>
  </si>
  <si>
    <t>투찰금액</t>
    <phoneticPr fontId="4" type="noConversion"/>
  </si>
  <si>
    <t>투찰율</t>
    <phoneticPr fontId="4" type="noConversion"/>
  </si>
  <si>
    <t>낙찰예정자</t>
    <phoneticPr fontId="4" type="noConversion"/>
  </si>
  <si>
    <t>낙찰하한율</t>
    <phoneticPr fontId="4" type="noConversion"/>
  </si>
  <si>
    <t>예정가격</t>
    <phoneticPr fontId="4" type="noConversion"/>
  </si>
  <si>
    <t>입찰참여업체</t>
    <phoneticPr fontId="4" type="noConversion"/>
  </si>
  <si>
    <t>개찰일시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</si>
  <si>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</si>
  <si>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</si>
  <si>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</si>
  <si>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</si>
  <si>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</si>
  <si>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개찰현황</t>
    <phoneticPr fontId="4" type="noConversion"/>
  </si>
  <si>
    <t>- 해당사항 없음 -</t>
    <phoneticPr fontId="4" type="noConversion"/>
  </si>
  <si>
    <t>비고</t>
    <phoneticPr fontId="4" type="noConversion"/>
  </si>
  <si>
    <t>지역제한</t>
    <phoneticPr fontId="4" type="noConversion"/>
  </si>
  <si>
    <t>업종사항제한</t>
    <phoneticPr fontId="4" type="noConversion"/>
  </si>
  <si>
    <t>추정가격</t>
    <phoneticPr fontId="4" type="noConversion"/>
  </si>
  <si>
    <t>추정금액</t>
    <phoneticPr fontId="4" type="noConversion"/>
  </si>
  <si>
    <t>개찰일시</t>
    <phoneticPr fontId="4" type="noConversion"/>
  </si>
  <si>
    <t>입찰마감일</t>
    <phoneticPr fontId="4" type="noConversion"/>
  </si>
  <si>
    <t>입찰개시일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</si>
  <si>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</si>
  <si>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</si>
  <si>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</si>
  <si>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</si>
  <si>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</si>
  <si>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입찰현황</t>
    <phoneticPr fontId="4" type="noConversion"/>
  </si>
  <si>
    <t>- 해당사항 없음 -</t>
    <phoneticPr fontId="4" type="noConversion"/>
  </si>
  <si>
    <t>계약물량.규모</t>
    <phoneticPr fontId="4" type="noConversion"/>
  </si>
  <si>
    <t>계약금액</t>
    <phoneticPr fontId="4" type="noConversion"/>
  </si>
  <si>
    <t>비고(계약변경 사유)</t>
    <phoneticPr fontId="4" type="noConversion"/>
  </si>
  <si>
    <t>계약변경 후의 계약내용</t>
    <phoneticPr fontId="4" type="noConversion"/>
  </si>
  <si>
    <t>계약변경 전의 계약내용</t>
    <phoneticPr fontId="4" type="noConversion"/>
  </si>
  <si>
    <t>계약기간</t>
    <phoneticPr fontId="4" type="noConversion"/>
  </si>
  <si>
    <t>계약상대자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</si>
  <si>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</si>
  <si>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</si>
  <si>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</si>
  <si>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계약내용의 변경에 관한 사항</t>
    <phoneticPr fontId="4" type="noConversion"/>
  </si>
  <si>
    <t>㈜에스원 성남</t>
    <phoneticPr fontId="4" type="noConversion"/>
  </si>
  <si>
    <t>2019년 무인경비시스템 위탁관리비지급</t>
    <phoneticPr fontId="4" type="noConversion"/>
  </si>
  <si>
    <t>사회복지법인 미래재단</t>
    <phoneticPr fontId="4" type="noConversion"/>
  </si>
  <si>
    <t>㈜활기찬중부관광</t>
    <phoneticPr fontId="4" type="noConversion"/>
  </si>
  <si>
    <t>사무국</t>
    <phoneticPr fontId="4" type="noConversion"/>
  </si>
  <si>
    <t>사무국</t>
    <phoneticPr fontId="4" type="noConversion"/>
  </si>
  <si>
    <t>사회복지법인 미래재단</t>
    <phoneticPr fontId="4" type="noConversion"/>
  </si>
  <si>
    <t>㈜사회적기업 청정마을</t>
    <phoneticPr fontId="4" type="noConversion"/>
  </si>
  <si>
    <t>2019년 방역소독 위탁 계약</t>
    <phoneticPr fontId="4" type="noConversion"/>
  </si>
  <si>
    <t>엘지전자㈜</t>
    <phoneticPr fontId="4" type="noConversion"/>
  </si>
  <si>
    <t>마케팅스토리</t>
    <phoneticPr fontId="4" type="noConversion"/>
  </si>
  <si>
    <t>2019년 수련관 승강기 유지보수</t>
    <phoneticPr fontId="4" type="noConversion"/>
  </si>
  <si>
    <t xml:space="preserve">  </t>
    <phoneticPr fontId="4" type="noConversion"/>
  </si>
  <si>
    <t>수의총액</t>
  </si>
  <si>
    <t>2019.09.30</t>
    <phoneticPr fontId="4" type="noConversion"/>
  </si>
  <si>
    <t>창호합판</t>
  </si>
  <si>
    <t>.</t>
    <phoneticPr fontId="4" type="noConversion"/>
  </si>
  <si>
    <t>㈜프린트라인</t>
    <phoneticPr fontId="4" type="noConversion"/>
  </si>
  <si>
    <t>경기도 성남시 분당구 성남대로 165</t>
    <phoneticPr fontId="4" type="noConversion"/>
  </si>
  <si>
    <t>㈜태경이엔씨</t>
  </si>
  <si>
    <t>㈜프린트라인</t>
  </si>
  <si>
    <t>신동일</t>
  </si>
  <si>
    <t>경기도 성남시 분당구 성남대로 165</t>
  </si>
  <si>
    <t>학교단위 목공 10월 목재 구입</t>
    <phoneticPr fontId="4" type="noConversion"/>
  </si>
  <si>
    <t>탈의실 및 샤워실 환경개선공사</t>
    <phoneticPr fontId="4" type="noConversion"/>
  </si>
  <si>
    <t>㈜태경이엔씨</t>
    <phoneticPr fontId="4" type="noConversion"/>
  </si>
  <si>
    <t>수영장 수조 및 바닥청소</t>
  </si>
  <si>
    <t>10/12 행사물품 임차</t>
  </si>
  <si>
    <t>힐링로드축제 홍보물 및 현수막 제작</t>
  </si>
  <si>
    <t>수영장 수조 및 바닥청소</t>
    <phoneticPr fontId="4" type="noConversion"/>
  </si>
  <si>
    <t>2019.10.01</t>
    <phoneticPr fontId="4" type="noConversion"/>
  </si>
  <si>
    <t>2019.10.01 ~ 10.10</t>
  </si>
  <si>
    <t>2019.10.01 ~ 10.10</t>
    <phoneticPr fontId="4" type="noConversion"/>
  </si>
  <si>
    <t>2019.10.10</t>
    <phoneticPr fontId="4" type="noConversion"/>
  </si>
  <si>
    <t>㈜문일종합관리</t>
  </si>
  <si>
    <t>㈜문일종합관리</t>
    <phoneticPr fontId="4" type="noConversion"/>
  </si>
  <si>
    <t>경기도 성남시 수정구 성남대로1210번길 7</t>
  </si>
  <si>
    <t>경기도 성남시 수정구 성남대로1210번길 7</t>
    <phoneticPr fontId="4" type="noConversion"/>
  </si>
  <si>
    <t>2019.10.04</t>
  </si>
  <si>
    <t>2019.10.04</t>
    <phoneticPr fontId="4" type="noConversion"/>
  </si>
  <si>
    <t>2019.10.04 ~ 10.12</t>
  </si>
  <si>
    <t>2019.10.04 ~ 10.12</t>
    <phoneticPr fontId="4" type="noConversion"/>
  </si>
  <si>
    <t>마케팅스토리</t>
  </si>
  <si>
    <t>경기도 성남시 분당구 장미로48번길 10</t>
  </si>
  <si>
    <t>경기도 성남시 분당구 장미로48번길 10</t>
    <phoneticPr fontId="4" type="noConversion"/>
  </si>
  <si>
    <t>힐링로드축제 홍보물 및 현수막 제작</t>
    <phoneticPr fontId="4" type="noConversion"/>
  </si>
  <si>
    <t>2019.10.12</t>
    <phoneticPr fontId="4" type="noConversion"/>
  </si>
  <si>
    <t>조아트</t>
  </si>
  <si>
    <t>조아트</t>
    <phoneticPr fontId="4" type="noConversion"/>
  </si>
  <si>
    <t>경기도 성남시 수정구 수정로251번길 7</t>
  </si>
  <si>
    <t>경기도 성남시 수정구 수정로251번길 7</t>
    <phoneticPr fontId="4" type="noConversion"/>
  </si>
  <si>
    <t>2019. 청소년 자유시장 참가자 지원 음향장비 임차</t>
  </si>
  <si>
    <t>2019. 청소년 자유시장 참가자 지원 음향장비 임차</t>
    <phoneticPr fontId="4" type="noConversion"/>
  </si>
  <si>
    <t>에이엠앙상블</t>
  </si>
  <si>
    <t>에이엠앙상블</t>
    <phoneticPr fontId="4" type="noConversion"/>
  </si>
  <si>
    <t>경기도 성남시 중원구 시민로 66</t>
  </si>
  <si>
    <t>경기도 성남시 중원구 시민로 66</t>
    <phoneticPr fontId="4" type="noConversion"/>
  </si>
  <si>
    <t>학교공동기획 프로젝트 안전 프로그램 계약</t>
    <phoneticPr fontId="4" type="noConversion"/>
  </si>
  <si>
    <t>2019.10.11 ~ 10.17</t>
  </si>
  <si>
    <t>2019.10.11 ~ 10.17</t>
    <phoneticPr fontId="4" type="noConversion"/>
  </si>
  <si>
    <t>2019.10.17</t>
    <phoneticPr fontId="4" type="noConversion"/>
  </si>
  <si>
    <t>사)라이프가드코리아</t>
  </si>
  <si>
    <t>사)라이프가드코리아</t>
    <phoneticPr fontId="4" type="noConversion"/>
  </si>
  <si>
    <t>서울특별시 동대문구 천호대로77</t>
  </si>
  <si>
    <t>서울특별시 동대문구 천호대로77</t>
    <phoneticPr fontId="4" type="noConversion"/>
  </si>
  <si>
    <t>제3회 국제 청소년 컨퍼런스 in 성남 참가자 명찰 제작</t>
  </si>
  <si>
    <t>제3회 국제 청소년 컨퍼런스 in 성남 참가자 명찰 제작</t>
    <phoneticPr fontId="4" type="noConversion"/>
  </si>
  <si>
    <t>2019.10.28</t>
    <phoneticPr fontId="4" type="noConversion"/>
  </si>
  <si>
    <t>2019.10.28 ~ 10.30</t>
  </si>
  <si>
    <t>2019.10.30</t>
    <phoneticPr fontId="4" type="noConversion"/>
  </si>
  <si>
    <t>플러스디자인하우스</t>
  </si>
  <si>
    <t>플러스디자인하우스</t>
    <phoneticPr fontId="4" type="noConversion"/>
  </si>
  <si>
    <t>경기도 성남시 분당구 야탑로69번길 18 403</t>
  </si>
  <si>
    <t>경기도 성남시 분당구 야탑로69번길 18 403</t>
    <phoneticPr fontId="4" type="noConversion"/>
  </si>
  <si>
    <t>welcome to 성남(3차) 워크북 제작</t>
  </si>
  <si>
    <t>welcome to 성남(3차) 워크북 제작</t>
    <phoneticPr fontId="4" type="noConversion"/>
  </si>
  <si>
    <t>2019.10.28 ~ 10.31</t>
    <phoneticPr fontId="4" type="noConversion"/>
  </si>
  <si>
    <t>2019.10.31</t>
    <phoneticPr fontId="4" type="noConversion"/>
  </si>
  <si>
    <t>2019년 하반기 시설물 정기 점검</t>
    <phoneticPr fontId="4" type="noConversion"/>
  </si>
  <si>
    <t>2019.10.29</t>
    <phoneticPr fontId="4" type="noConversion"/>
  </si>
  <si>
    <t>2019.10.29 ~ 11.29</t>
    <phoneticPr fontId="4" type="noConversion"/>
  </si>
  <si>
    <t>2019.11.29</t>
    <phoneticPr fontId="4" type="noConversion"/>
  </si>
  <si>
    <t>시설물안전연구원㈜</t>
  </si>
  <si>
    <t>시설물안전연구원㈜</t>
    <phoneticPr fontId="4" type="noConversion"/>
  </si>
  <si>
    <t>경기도 성남시 중원구 광명로 115</t>
  </si>
  <si>
    <t>경기도 성남시 중원구 광명로 115</t>
    <phoneticPr fontId="4" type="noConversion"/>
  </si>
  <si>
    <t>공공청소년수련시설프로그램 새콤달콤 미니사과 따기 체험</t>
    <phoneticPr fontId="4" type="noConversion"/>
  </si>
  <si>
    <t>2019.10.31</t>
    <phoneticPr fontId="4" type="noConversion"/>
  </si>
  <si>
    <t>2019.11.09</t>
    <phoneticPr fontId="4" type="noConversion"/>
  </si>
  <si>
    <t>농업회사법인사과깡패주식회사</t>
  </si>
  <si>
    <t>농업회사법인사과깡패주식회사</t>
    <phoneticPr fontId="4" type="noConversion"/>
  </si>
  <si>
    <t>경기도 포천시 영중면 호국로 2674-77</t>
  </si>
  <si>
    <t>경기도 포천시 영중면 호국로 2674-77</t>
    <phoneticPr fontId="4" type="noConversion"/>
  </si>
  <si>
    <t>유광례</t>
  </si>
  <si>
    <t>10/12 행사물품 임차</t>
    <phoneticPr fontId="4" type="noConversion"/>
  </si>
  <si>
    <t>강석훈</t>
  </si>
  <si>
    <t>힐링로드축제 홍보물 및 현수막 제작</t>
    <phoneticPr fontId="4" type="noConversion"/>
  </si>
  <si>
    <t>2019.10.04</t>
    <phoneticPr fontId="4" type="noConversion"/>
  </si>
  <si>
    <t>정회일</t>
  </si>
  <si>
    <t>2019.10.04</t>
    <phoneticPr fontId="4" type="noConversion"/>
  </si>
  <si>
    <t>장덕진</t>
  </si>
  <si>
    <t>학교공동기획  프로젝트 안전 프로그램 계약</t>
  </si>
  <si>
    <t>학교공동기획  프로젝트 안전 프로그램 계약</t>
    <phoneticPr fontId="4" type="noConversion"/>
  </si>
  <si>
    <t>고경옥</t>
  </si>
  <si>
    <t>제3회 국제 청소년 컨퍼런스 in 성남 참가자 명찰 제작</t>
    <phoneticPr fontId="4" type="noConversion"/>
  </si>
  <si>
    <t>2019.10.28</t>
    <phoneticPr fontId="4" type="noConversion"/>
  </si>
  <si>
    <t>2019.10.28 ~ 10.30</t>
    <phoneticPr fontId="4" type="noConversion"/>
  </si>
  <si>
    <t>최돈욱</t>
  </si>
  <si>
    <t>welcome to 성남(3차) 워크북 제작</t>
    <phoneticPr fontId="4" type="noConversion"/>
  </si>
  <si>
    <t>2019.10.28 ~ 10.31</t>
    <phoneticPr fontId="4" type="noConversion"/>
  </si>
  <si>
    <t>2019년 하반기 시설물 정기 점검</t>
    <phoneticPr fontId="4" type="noConversion"/>
  </si>
  <si>
    <t>2019.10.29</t>
    <phoneticPr fontId="4" type="noConversion"/>
  </si>
  <si>
    <t>2019.10.29 ~ 11.29</t>
    <phoneticPr fontId="4" type="noConversion"/>
  </si>
  <si>
    <t>최명란</t>
  </si>
  <si>
    <t>공공청소년수련시설프로그램 새콤달콤 미니사과 따기 체험</t>
    <phoneticPr fontId="4" type="noConversion"/>
  </si>
  <si>
    <t>2019.10.31</t>
    <phoneticPr fontId="4" type="noConversion"/>
  </si>
  <si>
    <t>2019.10.31 ~ 11.09</t>
    <phoneticPr fontId="4" type="noConversion"/>
  </si>
  <si>
    <t>2019.10.31 ~ 11.09</t>
    <phoneticPr fontId="4" type="noConversion"/>
  </si>
  <si>
    <t>신정현</t>
  </si>
  <si>
    <t>탈의실 및 샤워실 환경개선공사</t>
    <phoneticPr fontId="4" type="noConversion"/>
  </si>
  <si>
    <t>㈜문일종합관리</t>
    <phoneticPr fontId="4" type="noConversion"/>
  </si>
  <si>
    <t>에이엠앙상블</t>
    <phoneticPr fontId="4" type="noConversion"/>
  </si>
  <si>
    <t>1회, 2회, 3회, 4회</t>
    <phoneticPr fontId="4" type="noConversion"/>
  </si>
  <si>
    <t>2019. 청소년 자유시장 행사물품 임차</t>
  </si>
  <si>
    <t>2019. 청소년 자유시장 행사물품 임차</t>
    <phoneticPr fontId="4" type="noConversion"/>
  </si>
  <si>
    <t>사)라이프가드코리아</t>
    <phoneticPr fontId="4" type="noConversion"/>
  </si>
  <si>
    <t>11월 지급예정</t>
    <phoneticPr fontId="4" type="noConversion"/>
  </si>
  <si>
    <t>1월, 2월, 3월, 4월, 5월, 6월, 7월, 8월, 9월</t>
    <phoneticPr fontId="4" type="noConversion"/>
  </si>
  <si>
    <t>1월, 2월, 3월, 4월, 5월, 6월, 7월, 8월, 9월, 10월</t>
    <phoneticPr fontId="4" type="noConversion"/>
  </si>
  <si>
    <t>1회, 2회, 3회, 4회, 5회, 6회</t>
    <phoneticPr fontId="4" type="noConversion"/>
  </si>
  <si>
    <t>물품 발주계획</t>
    <phoneticPr fontId="4" type="noConversion"/>
  </si>
  <si>
    <t>분당판교청소년수련관</t>
    <phoneticPr fontId="4" type="noConversion"/>
  </si>
  <si>
    <t>발주년도</t>
    <phoneticPr fontId="4" type="noConversion"/>
  </si>
  <si>
    <t>발주월</t>
    <phoneticPr fontId="4" type="noConversion"/>
  </si>
  <si>
    <t>사업명(계약명)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</si>
  <si>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</si>
  <si>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</si>
  <si>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</si>
  <si>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</si>
  <si>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</si>
  <si>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</si>
  <si>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</si>
  <si>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</si>
  <si>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</si>
  <si>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A4</t>
    <phoneticPr fontId="4" type="noConversion"/>
  </si>
  <si>
    <t>장</t>
    <phoneticPr fontId="4" type="noConversion"/>
  </si>
  <si>
    <t>분당판교청소년수련관</t>
    <phoneticPr fontId="4" type="noConversion"/>
  </si>
  <si>
    <t>노지영</t>
    <phoneticPr fontId="4" type="noConversion"/>
  </si>
  <si>
    <t>031-729-9617</t>
    <phoneticPr fontId="4" type="noConversion"/>
  </si>
  <si>
    <t>용역 발주계획</t>
    <phoneticPr fontId="4" type="noConversion"/>
  </si>
  <si>
    <t>발주년도</t>
    <phoneticPr fontId="4" type="noConversion"/>
  </si>
  <si>
    <t>발주월</t>
    <phoneticPr fontId="4" type="noConversion"/>
  </si>
  <si>
    <t>용역명</t>
    <phoneticPr fontId="4" type="noConversion"/>
  </si>
  <si>
    <t>계약방법</t>
    <phoneticPr fontId="4" type="noConversion"/>
  </si>
  <si>
    <t>예산액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</si>
  <si>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</si>
  <si>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</si>
  <si>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</si>
  <si>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</si>
  <si>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루케테 프로젝트 정기 공연 핀마이크 임차</t>
    <phoneticPr fontId="4" type="noConversion"/>
  </si>
  <si>
    <t>수의총액</t>
    <phoneticPr fontId="4" type="noConversion"/>
  </si>
  <si>
    <t>분당판교청수년수련관</t>
    <phoneticPr fontId="4" type="noConversion"/>
  </si>
  <si>
    <t>장효지</t>
    <phoneticPr fontId="4" type="noConversion"/>
  </si>
  <si>
    <t>031-729-9638</t>
    <phoneticPr fontId="4" type="noConversion"/>
  </si>
  <si>
    <t>판교TV꿈네트워크 탐방활동 차량 임차</t>
    <phoneticPr fontId="4" type="noConversion"/>
  </si>
  <si>
    <t>김소연</t>
    <phoneticPr fontId="4" type="noConversion"/>
  </si>
  <si>
    <t>031-729-9641</t>
    <phoneticPr fontId="4" type="noConversion"/>
  </si>
  <si>
    <t>공사 발주계획</t>
    <phoneticPr fontId="4" type="noConversion"/>
  </si>
  <si>
    <t>분당판교청소년수련관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</si>
  <si>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</si>
  <si>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</si>
  <si>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</si>
  <si>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</si>
  <si>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</si>
  <si>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</si>
  <si>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-해당사항 없음-</t>
    <phoneticPr fontId="4" type="noConversion"/>
  </si>
  <si>
    <t>B5</t>
    <phoneticPr fontId="4" type="noConversion"/>
  </si>
  <si>
    <t>장</t>
    <phoneticPr fontId="4" type="noConversion"/>
  </si>
  <si>
    <t>강혜경</t>
    <phoneticPr fontId="4" type="noConversion"/>
  </si>
  <si>
    <t>031-729-9612</t>
    <phoneticPr fontId="4" type="noConversion"/>
  </si>
  <si>
    <t>수련관 홍보 리플렛 제작</t>
    <phoneticPr fontId="4" type="noConversion"/>
  </si>
  <si>
    <t>상장케이스 제작</t>
    <phoneticPr fontId="4" type="noConversion"/>
  </si>
  <si>
    <t>조경시설 유지관리</t>
    <phoneticPr fontId="4" type="noConversion"/>
  </si>
  <si>
    <t>강서농원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</si>
</sst>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%"/>
    <numFmt numFmtId="180" formatCode="0.000%"/>
    <numFmt numFmtId="181" formatCode="###,##0"/>
    <numFmt numFmtId="182" formatCode="0.000_);[Red]\(0.000\)"/>
  </numFmts>
  <fonts count="3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b/>
      <sz val="9"/>
      <color theme="1"/>
      <name val="돋움"/>
      <family val="3"/>
      <charset val="129"/>
    </font>
    <font>
      <b/>
      <sz val="11"/>
      <color rgb="FF000000"/>
      <name val="돋움"/>
      <family val="3"/>
      <charset val="129"/>
    </font>
    <font>
      <b/>
      <sz val="6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5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79">
    <xf numFmtId="0" fontId="0" fillId="0" borderId="0" xfId="0"/>
    <xf numFmtId="0" fontId="0" fillId="0" borderId="0" xfId="0" applyNumberFormat="1" applyFont="1" applyFill="1" applyBorder="1" applyAlignment="1" applyProtection="1"/>
    <xf numFmtId="49" fontId="8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8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41" fontId="3" fillId="0" borderId="2" xfId="6" applyFont="1" applyFill="1" applyBorder="1" applyAlignment="1">
      <alignment horizontal="center" vertical="center" shrinkToFit="1"/>
    </xf>
    <xf numFmtId="176" fontId="3" fillId="0" borderId="2" xfId="1" applyNumberFormat="1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 applyProtection="1">
      <alignment horizontal="center" vertical="center" wrapText="1"/>
    </xf>
    <xf numFmtId="41" fontId="5" fillId="0" borderId="1" xfId="1" applyFont="1" applyFill="1" applyBorder="1" applyAlignment="1" applyProtection="1">
      <alignment horizontal="center" vertical="center"/>
    </xf>
    <xf numFmtId="41" fontId="8" fillId="2" borderId="2" xfId="1" applyFont="1" applyFill="1" applyBorder="1" applyAlignment="1" applyProtection="1">
      <alignment horizontal="center" vertical="center"/>
    </xf>
    <xf numFmtId="41" fontId="9" fillId="0" borderId="2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14" fontId="5" fillId="0" borderId="1" xfId="0" applyNumberFormat="1" applyFont="1" applyFill="1" applyBorder="1" applyAlignment="1" applyProtection="1">
      <alignment horizontal="center" vertical="center"/>
    </xf>
    <xf numFmtId="14" fontId="7" fillId="0" borderId="1" xfId="0" applyNumberFormat="1" applyFont="1" applyFill="1" applyBorder="1" applyAlignment="1" applyProtection="1">
      <alignment horizontal="center" vertical="center"/>
    </xf>
    <xf numFmtId="14" fontId="8" fillId="2" borderId="2" xfId="0" applyNumberFormat="1" applyFont="1" applyFill="1" applyBorder="1" applyAlignment="1" applyProtection="1">
      <alignment horizontal="center" vertical="center"/>
    </xf>
    <xf numFmtId="14" fontId="8" fillId="2" borderId="2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 wrapTex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177" fontId="15" fillId="0" borderId="2" xfId="0" applyNumberFormat="1" applyFont="1" applyFill="1" applyBorder="1" applyAlignment="1">
      <alignment horizontal="left" vertical="center" shrinkToFit="1"/>
    </xf>
    <xf numFmtId="41" fontId="15" fillId="0" borderId="2" xfId="1" applyFont="1" applyFill="1" applyBorder="1" applyAlignment="1">
      <alignment horizontal="right" vertical="center"/>
    </xf>
    <xf numFmtId="14" fontId="15" fillId="0" borderId="2" xfId="0" applyNumberFormat="1" applyFont="1" applyFill="1" applyBorder="1" applyAlignment="1">
      <alignment horizontal="center" vertical="center"/>
    </xf>
    <xf numFmtId="177" fontId="15" fillId="0" borderId="2" xfId="0" applyNumberFormat="1" applyFont="1" applyFill="1" applyBorder="1" applyAlignment="1">
      <alignment horizontal="center" vertical="center" shrinkToFit="1"/>
    </xf>
    <xf numFmtId="0" fontId="0" fillId="0" borderId="0" xfId="0"/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41" fontId="3" fillId="0" borderId="2" xfId="1" applyFont="1" applyFill="1" applyBorder="1" applyAlignment="1">
      <alignment horizontal="right" vertical="center" shrinkToFit="1"/>
    </xf>
    <xf numFmtId="0" fontId="0" fillId="0" borderId="0" xfId="0" applyFont="1"/>
    <xf numFmtId="0" fontId="16" fillId="0" borderId="1" xfId="0" applyNumberFormat="1" applyFont="1" applyFill="1" applyBorder="1" applyAlignment="1" applyProtection="1">
      <alignment horizontal="center" vertical="center"/>
    </xf>
    <xf numFmtId="0" fontId="18" fillId="0" borderId="1" xfId="0" applyNumberFormat="1" applyFont="1" applyFill="1" applyBorder="1" applyAlignment="1" applyProtection="1">
      <alignment horizontal="right" vertical="center"/>
    </xf>
    <xf numFmtId="0" fontId="15" fillId="2" borderId="2" xfId="0" applyNumberFormat="1" applyFont="1" applyFill="1" applyBorder="1" applyAlignment="1" applyProtection="1">
      <alignment horizontal="center" vertical="center"/>
    </xf>
    <xf numFmtId="49" fontId="15" fillId="2" borderId="2" xfId="0" applyNumberFormat="1" applyFont="1" applyFill="1" applyBorder="1" applyAlignment="1" applyProtection="1">
      <alignment horizontal="center" vertical="center"/>
    </xf>
    <xf numFmtId="41" fontId="15" fillId="2" borderId="2" xfId="1" applyFont="1" applyFill="1" applyBorder="1" applyAlignment="1" applyProtection="1">
      <alignment horizontal="center" vertical="center"/>
    </xf>
    <xf numFmtId="41" fontId="18" fillId="0" borderId="1" xfId="1" applyFont="1" applyFill="1" applyBorder="1" applyAlignment="1" applyProtection="1">
      <alignment horizontal="center" vertical="center"/>
    </xf>
    <xf numFmtId="41" fontId="9" fillId="0" borderId="0" xfId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41" fontId="3" fillId="0" borderId="2" xfId="1" applyFont="1" applyBorder="1" applyAlignment="1">
      <alignment horizontal="right" vertical="center"/>
    </xf>
    <xf numFmtId="0" fontId="0" fillId="0" borderId="0" xfId="0" applyNumberFormat="1" applyFont="1" applyFill="1" applyBorder="1" applyAlignment="1" applyProtection="1">
      <alignment horizontal="left"/>
    </xf>
    <xf numFmtId="177" fontId="9" fillId="0" borderId="2" xfId="0" quotePrefix="1" applyNumberFormat="1" applyFont="1" applyFill="1" applyBorder="1" applyAlignment="1">
      <alignment horizontal="left" vertical="center" shrinkToFit="1"/>
    </xf>
    <xf numFmtId="49" fontId="9" fillId="2" borderId="2" xfId="0" applyNumberFormat="1" applyFont="1" applyFill="1" applyBorder="1" applyAlignment="1" applyProtection="1">
      <alignment horizontal="center" vertical="center"/>
    </xf>
    <xf numFmtId="41" fontId="9" fillId="0" borderId="0" xfId="1" applyFont="1" applyFill="1" applyBorder="1" applyAlignment="1" applyProtection="1">
      <alignment horizontal="center"/>
    </xf>
    <xf numFmtId="177" fontId="9" fillId="0" borderId="2" xfId="0" applyNumberFormat="1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 applyProtection="1">
      <alignment horizontal="right" vertical="center"/>
    </xf>
    <xf numFmtId="177" fontId="9" fillId="4" borderId="2" xfId="0" applyNumberFormat="1" applyFont="1" applyFill="1" applyBorder="1" applyAlignment="1">
      <alignment horizontal="center" vertical="center" wrapText="1" shrinkToFit="1"/>
    </xf>
    <xf numFmtId="0" fontId="19" fillId="0" borderId="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177" fontId="23" fillId="0" borderId="2" xfId="0" applyNumberFormat="1" applyFont="1" applyFill="1" applyBorder="1" applyAlignment="1">
      <alignment horizontal="left" vertical="center" shrinkToFit="1"/>
    </xf>
    <xf numFmtId="177" fontId="9" fillId="4" borderId="2" xfId="0" quotePrefix="1" applyNumberFormat="1" applyFont="1" applyFill="1" applyBorder="1" applyAlignment="1">
      <alignment horizontal="center" vertical="center" wrapText="1" shrinkToFi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3" fontId="19" fillId="0" borderId="5" xfId="0" applyNumberFormat="1" applyFont="1" applyFill="1" applyBorder="1" applyAlignment="1">
      <alignment horizontal="center" vertical="center" wrapText="1"/>
    </xf>
    <xf numFmtId="179" fontId="19" fillId="0" borderId="5" xfId="0" applyNumberFormat="1" applyFont="1" applyFill="1" applyBorder="1" applyAlignment="1">
      <alignment horizontal="center" vertical="center" wrapText="1"/>
    </xf>
    <xf numFmtId="3" fontId="19" fillId="0" borderId="11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6" fillId="2" borderId="16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9" fontId="21" fillId="0" borderId="11" xfId="0" applyNumberFormat="1" applyFont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1" fillId="0" borderId="5" xfId="0" quotePrefix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shrinkToFit="1"/>
    </xf>
    <xf numFmtId="14" fontId="22" fillId="0" borderId="19" xfId="0" applyNumberFormat="1" applyFont="1" applyBorder="1" applyAlignment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7" fillId="0" borderId="1" xfId="0" applyNumberFormat="1" applyFont="1" applyFill="1" applyBorder="1" applyAlignment="1" applyProtection="1">
      <alignment horizontal="center" vertical="center"/>
    </xf>
    <xf numFmtId="0" fontId="27" fillId="0" borderId="1" xfId="0" applyNumberFormat="1" applyFont="1" applyFill="1" applyBorder="1" applyAlignment="1" applyProtection="1">
      <alignment horizontal="left" vertical="center"/>
    </xf>
    <xf numFmtId="3" fontId="19" fillId="0" borderId="19" xfId="0" applyNumberFormat="1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14" fontId="19" fillId="4" borderId="5" xfId="0" applyNumberFormat="1" applyFont="1" applyFill="1" applyBorder="1" applyAlignment="1">
      <alignment horizontal="center" vertical="center" wrapText="1"/>
    </xf>
    <xf numFmtId="14" fontId="9" fillId="4" borderId="2" xfId="0" applyNumberFormat="1" applyFont="1" applyFill="1" applyBorder="1" applyAlignment="1">
      <alignment horizontal="center" vertical="center"/>
    </xf>
    <xf numFmtId="14" fontId="15" fillId="4" borderId="2" xfId="0" applyNumberFormat="1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 applyProtection="1">
      <alignment horizontal="center" vertical="center" wrapText="1" shrinkToFit="1"/>
    </xf>
    <xf numFmtId="0" fontId="28" fillId="0" borderId="2" xfId="0" quotePrefix="1" applyNumberFormat="1" applyFont="1" applyFill="1" applyBorder="1" applyAlignment="1" applyProtection="1">
      <alignment horizontal="center" vertical="center" shrinkToFit="1"/>
    </xf>
    <xf numFmtId="180" fontId="28" fillId="0" borderId="2" xfId="0" applyNumberFormat="1" applyFont="1" applyFill="1" applyBorder="1" applyAlignment="1" applyProtection="1">
      <alignment horizontal="center" vertical="center" shrinkToFit="1"/>
    </xf>
    <xf numFmtId="4" fontId="28" fillId="0" borderId="2" xfId="0" applyNumberFormat="1" applyFont="1" applyFill="1" applyBorder="1" applyAlignment="1" applyProtection="1">
      <alignment horizontal="center" vertical="center" shrinkToFit="1"/>
    </xf>
    <xf numFmtId="0" fontId="28" fillId="0" borderId="2" xfId="0" applyFont="1" applyBorder="1" applyAlignment="1" applyProtection="1">
      <alignment horizontal="center" vertical="center" shrinkToFit="1"/>
    </xf>
    <xf numFmtId="0" fontId="29" fillId="0" borderId="2" xfId="0" applyFont="1" applyBorder="1" applyAlignment="1" applyProtection="1">
      <alignment horizontal="center" vertical="center" shrinkToFit="1"/>
    </xf>
    <xf numFmtId="0" fontId="30" fillId="0" borderId="2" xfId="0" applyFont="1" applyBorder="1" applyAlignment="1" applyProtection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30" fillId="0" borderId="2" xfId="0" applyFont="1" applyBorder="1" applyAlignment="1" applyProtection="1">
      <alignment horizontal="center" vertical="center"/>
    </xf>
    <xf numFmtId="177" fontId="30" fillId="0" borderId="2" xfId="0" applyNumberFormat="1" applyFont="1" applyBorder="1" applyAlignment="1" applyProtection="1">
      <alignment horizontal="center" vertical="center"/>
    </xf>
    <xf numFmtId="0" fontId="31" fillId="0" borderId="2" xfId="0" applyFont="1" applyBorder="1" applyAlignment="1" applyProtection="1">
      <alignment horizontal="center" vertical="center"/>
    </xf>
    <xf numFmtId="181" fontId="31" fillId="0" borderId="2" xfId="0" applyNumberFormat="1" applyFont="1" applyBorder="1" applyAlignment="1" applyProtection="1">
      <alignment horizontal="center" vertical="center" wrapText="1"/>
    </xf>
    <xf numFmtId="177" fontId="32" fillId="0" borderId="2" xfId="0" applyNumberFormat="1" applyFont="1" applyFill="1" applyBorder="1" applyAlignment="1">
      <alignment horizontal="center" vertical="center"/>
    </xf>
    <xf numFmtId="178" fontId="9" fillId="2" borderId="2" xfId="0" applyNumberFormat="1" applyFont="1" applyFill="1" applyBorder="1" applyAlignment="1" applyProtection="1">
      <alignment horizontal="center" vertical="center"/>
    </xf>
    <xf numFmtId="0" fontId="27" fillId="0" borderId="1" xfId="0" applyNumberFormat="1" applyFont="1" applyFill="1" applyBorder="1" applyAlignment="1" applyProtection="1">
      <alignment horizontal="right" vertical="center"/>
    </xf>
    <xf numFmtId="0" fontId="26" fillId="2" borderId="20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shrinkToFit="1"/>
    </xf>
    <xf numFmtId="177" fontId="9" fillId="0" borderId="2" xfId="0" quotePrefix="1" applyNumberFormat="1" applyFont="1" applyFill="1" applyBorder="1" applyAlignment="1">
      <alignment horizontal="center" vertical="center" wrapText="1" shrinkToFit="1"/>
    </xf>
    <xf numFmtId="177" fontId="15" fillId="0" borderId="2" xfId="0" quotePrefix="1" applyNumberFormat="1" applyFont="1" applyFill="1" applyBorder="1" applyAlignment="1">
      <alignment horizontal="center" vertical="center" shrinkToFi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/>
    <xf numFmtId="14" fontId="9" fillId="0" borderId="2" xfId="0" applyNumberFormat="1" applyFont="1" applyFill="1" applyBorder="1" applyAlignment="1" applyProtection="1">
      <alignment horizontal="center" vertical="center"/>
    </xf>
    <xf numFmtId="0" fontId="26" fillId="2" borderId="20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vertical="center" wrapText="1"/>
    </xf>
    <xf numFmtId="0" fontId="21" fillId="0" borderId="17" xfId="0" applyFont="1" applyBorder="1" applyAlignment="1">
      <alignment vertical="center" wrapText="1"/>
    </xf>
    <xf numFmtId="0" fontId="21" fillId="0" borderId="19" xfId="0" applyFont="1" applyBorder="1" applyAlignment="1">
      <alignment vertical="center"/>
    </xf>
    <xf numFmtId="0" fontId="21" fillId="0" borderId="18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9" fillId="0" borderId="2" xfId="0" quotePrefix="1" applyNumberFormat="1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26" fillId="2" borderId="20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41" fontId="9" fillId="0" borderId="2" xfId="1" applyFont="1" applyFill="1" applyBorder="1" applyAlignment="1" applyProtection="1">
      <alignment vertical="center"/>
    </xf>
    <xf numFmtId="0" fontId="9" fillId="0" borderId="2" xfId="0" applyNumberFormat="1" applyFont="1" applyFill="1" applyBorder="1" applyAlignment="1" applyProtection="1">
      <alignment vertical="center"/>
    </xf>
    <xf numFmtId="182" fontId="11" fillId="3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3" fillId="0" borderId="34" xfId="0" quotePrefix="1" applyFont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38" fontId="3" fillId="0" borderId="34" xfId="4" applyNumberFormat="1" applyFont="1" applyBorder="1">
      <alignment vertical="center"/>
    </xf>
    <xf numFmtId="38" fontId="3" fillId="0" borderId="34" xfId="4" applyNumberFormat="1" applyFont="1" applyBorder="1" applyAlignment="1">
      <alignment horizontal="right" vertical="center"/>
    </xf>
    <xf numFmtId="0" fontId="3" fillId="0" borderId="35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1" xfId="0" applyNumberFormat="1" applyFont="1" applyFill="1" applyBorder="1" applyAlignment="1" applyProtection="1">
      <alignment horizontal="left" vertical="center"/>
    </xf>
    <xf numFmtId="0" fontId="20" fillId="2" borderId="10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2" fillId="0" borderId="8" xfId="0" quotePrefix="1" applyFont="1" applyBorder="1" applyAlignment="1">
      <alignment horizontal="left" vertical="center" shrinkToFit="1"/>
    </xf>
    <xf numFmtId="0" fontId="22" fillId="0" borderId="7" xfId="0" applyFont="1" applyBorder="1" applyAlignment="1">
      <alignment horizontal="left" vertical="center" shrinkToFit="1"/>
    </xf>
    <xf numFmtId="0" fontId="22" fillId="0" borderId="23" xfId="0" applyFont="1" applyBorder="1" applyAlignment="1">
      <alignment horizontal="left" vertical="center" shrinkToFit="1"/>
    </xf>
    <xf numFmtId="0" fontId="22" fillId="0" borderId="8" xfId="0" applyFont="1" applyBorder="1" applyAlignment="1">
      <alignment horizontal="left" vertical="center" shrinkToFit="1"/>
    </xf>
    <xf numFmtId="0" fontId="26" fillId="2" borderId="20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justify" vertical="center" wrapText="1"/>
    </xf>
    <xf numFmtId="0" fontId="21" fillId="0" borderId="18" xfId="0" applyFont="1" applyBorder="1" applyAlignment="1">
      <alignment horizontal="justify" vertical="center" wrapText="1"/>
    </xf>
    <xf numFmtId="0" fontId="21" fillId="0" borderId="17" xfId="0" applyFont="1" applyBorder="1" applyAlignment="1">
      <alignment horizontal="justify" vertical="center" wrapText="1"/>
    </xf>
    <xf numFmtId="0" fontId="21" fillId="0" borderId="15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8" xfId="0" quotePrefix="1" applyFont="1" applyBorder="1" applyAlignment="1">
      <alignment horizontal="justify" vertical="center" wrapText="1"/>
    </xf>
    <xf numFmtId="0" fontId="21" fillId="0" borderId="7" xfId="0" applyFont="1" applyBorder="1" applyAlignment="1">
      <alignment horizontal="justify" vertical="center" wrapText="1"/>
    </xf>
    <xf numFmtId="0" fontId="21" fillId="0" borderId="23" xfId="0" applyFont="1" applyBorder="1" applyAlignment="1">
      <alignment horizontal="justify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49" fontId="8" fillId="2" borderId="29" xfId="0" applyNumberFormat="1" applyFont="1" applyFill="1" applyBorder="1" applyAlignment="1" applyProtection="1">
      <alignment horizontal="center" vertical="center"/>
    </xf>
    <xf numFmtId="49" fontId="8" fillId="2" borderId="28" xfId="0" applyNumberFormat="1" applyFont="1" applyFill="1" applyBorder="1" applyAlignment="1" applyProtection="1">
      <alignment horizontal="center" vertical="center"/>
    </xf>
    <xf numFmtId="49" fontId="8" fillId="2" borderId="27" xfId="0" applyNumberFormat="1" applyFont="1" applyFill="1" applyBorder="1" applyAlignment="1" applyProtection="1">
      <alignment horizontal="center" vertical="center"/>
    </xf>
    <xf numFmtId="49" fontId="8" fillId="2" borderId="26" xfId="0" applyNumberFormat="1" applyFont="1" applyFill="1" applyBorder="1" applyAlignment="1" applyProtection="1">
      <alignment horizontal="center" vertical="center"/>
    </xf>
    <xf numFmtId="0" fontId="8" fillId="2" borderId="27" xfId="0" applyNumberFormat="1" applyFont="1" applyFill="1" applyBorder="1" applyAlignment="1" applyProtection="1">
      <alignment horizontal="center" vertical="center"/>
    </xf>
    <xf numFmtId="0" fontId="8" fillId="2" borderId="26" xfId="0" applyNumberFormat="1" applyFont="1" applyFill="1" applyBorder="1" applyAlignment="1" applyProtection="1">
      <alignment horizontal="center" vertical="center"/>
    </xf>
  </cellXfs>
  <cellStyles count="15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3 3" xfId="13"/>
    <cellStyle name="쉼표 [0] 4" xfId="2"/>
    <cellStyle name="쉼표 [0] 4 2" xfId="7"/>
    <cellStyle name="쉼표 [0] 5" xfId="5"/>
    <cellStyle name="쉼표 [0] 5 2" xfId="10"/>
    <cellStyle name="쉼표 [0] 6" xfId="6"/>
    <cellStyle name="쉼표 [0] 6 2" xfId="12"/>
    <cellStyle name="쉼표 [0] 7" xfId="11"/>
    <cellStyle name="표준" xfId="0" builtinId="0"/>
    <cellStyle name="표준 2" xfId="1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"/>
  <sheetViews>
    <sheetView zoomScaleNormal="100" workbookViewId="0">
      <selection activeCell="F13" sqref="F13"/>
    </sheetView>
  </sheetViews>
  <sheetFormatPr defaultRowHeight="13.5" x14ac:dyDescent="0.15"/>
  <cols>
    <col min="1" max="1" width="8.6640625" style="37" customWidth="1"/>
    <col min="2" max="2" width="8.77734375" style="37" customWidth="1"/>
    <col min="3" max="3" width="25.5546875" style="37" customWidth="1"/>
    <col min="4" max="4" width="10.88671875" style="37" customWidth="1"/>
    <col min="5" max="7" width="12.44140625" style="37" customWidth="1"/>
    <col min="8" max="8" width="12.44140625" style="15" customWidth="1"/>
    <col min="9" max="9" width="16.109375" style="37" customWidth="1"/>
    <col min="10" max="10" width="8.88671875" style="6"/>
    <col min="11" max="11" width="11.6640625" style="7" customWidth="1"/>
    <col min="12" max="12" width="6.6640625" style="6" customWidth="1"/>
    <col min="13" max="16384" width="8.88671875" style="37"/>
  </cols>
  <sheetData>
    <row r="1" spans="1:12" ht="25.5" x14ac:dyDescent="0.15">
      <c r="A1" s="142" t="s">
        <v>252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</row>
    <row r="2" spans="1:12" ht="25.5" x14ac:dyDescent="0.15">
      <c r="A2" s="143" t="s">
        <v>253</v>
      </c>
      <c r="B2" s="143"/>
      <c r="C2" s="143"/>
      <c r="D2" s="124"/>
      <c r="E2" s="124"/>
      <c r="F2" s="124"/>
      <c r="G2" s="124"/>
      <c r="H2" s="13"/>
      <c r="I2" s="124"/>
      <c r="J2" s="124"/>
      <c r="K2" s="124"/>
      <c r="L2" s="124"/>
    </row>
    <row r="3" spans="1:12" ht="24.75" customHeight="1" x14ac:dyDescent="0.15">
      <c r="A3" s="10" t="s">
        <v>254</v>
      </c>
      <c r="B3" s="10" t="s">
        <v>255</v>
      </c>
      <c r="C3" s="10" t="s">
        <v>256</v>
      </c>
      <c r="D3" s="10" t="s">
        <v>257</v>
      </c>
      <c r="E3" s="10" t="s">
        <v>258</v>
      </c>
      <c r="F3" s="10" t="s">
        <v>259</v>
      </c>
      <c r="G3" s="10" t="s">
        <v>260</v>
      </c>
      <c r="H3" s="14" t="s">
        <v>261</v>
      </c>
      <c r="I3" s="11" t="s">
        <v>262</v>
      </c>
      <c r="J3" s="11" t="s">
        <v>263</v>
      </c>
      <c r="K3" s="11" t="s">
        <v>264</v>
      </c>
      <c r="L3" s="11" t="s">
        <v>265</v>
      </c>
    </row>
    <row r="4" spans="1:12" ht="24.75" customHeight="1" x14ac:dyDescent="0.15">
      <c r="A4" s="38">
        <v>2019</v>
      </c>
      <c r="B4" s="38">
        <v>11</v>
      </c>
      <c r="C4" s="38" t="s">
        <v>303</v>
      </c>
      <c r="D4" s="38" t="s">
        <v>135</v>
      </c>
      <c r="E4" s="39" t="s">
        <v>266</v>
      </c>
      <c r="F4" s="17">
        <v>100</v>
      </c>
      <c r="G4" s="16" t="s">
        <v>267</v>
      </c>
      <c r="H4" s="42">
        <v>350</v>
      </c>
      <c r="I4" s="40" t="s">
        <v>268</v>
      </c>
      <c r="J4" s="40" t="s">
        <v>269</v>
      </c>
      <c r="K4" s="40" t="s">
        <v>270</v>
      </c>
      <c r="L4" s="12"/>
    </row>
    <row r="5" spans="1:12" ht="24.75" customHeight="1" x14ac:dyDescent="0.15">
      <c r="A5" s="38">
        <v>2019</v>
      </c>
      <c r="B5" s="38">
        <v>11</v>
      </c>
      <c r="C5" s="38" t="s">
        <v>302</v>
      </c>
      <c r="D5" s="38" t="s">
        <v>135</v>
      </c>
      <c r="E5" s="39" t="s">
        <v>298</v>
      </c>
      <c r="F5" s="17">
        <v>500</v>
      </c>
      <c r="G5" s="16" t="s">
        <v>299</v>
      </c>
      <c r="H5" s="42">
        <v>1500</v>
      </c>
      <c r="I5" s="40" t="s">
        <v>268</v>
      </c>
      <c r="J5" s="40" t="s">
        <v>300</v>
      </c>
      <c r="K5" s="40" t="s">
        <v>301</v>
      </c>
      <c r="L5" s="12"/>
    </row>
  </sheetData>
  <mergeCells count="2">
    <mergeCell ref="A1:L1"/>
    <mergeCell ref="A2:C2"/>
  </mergeCells>
  <phoneticPr fontId="4" type="noConversion"/>
  <dataValidations count="1">
    <dataValidation type="list" allowBlank="1" showInputMessage="1" showErrorMessage="1" sqref="D4:D5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D18" sqref="D18"/>
    </sheetView>
  </sheetViews>
  <sheetFormatPr defaultRowHeight="13.5" x14ac:dyDescent="0.15"/>
  <cols>
    <col min="1" max="1" width="12.5546875" style="1" customWidth="1"/>
    <col min="2" max="2" width="20.77734375" style="1" customWidth="1"/>
    <col min="3" max="4" width="11.109375" style="1" customWidth="1"/>
    <col min="5" max="7" width="9.5546875" style="1" customWidth="1"/>
    <col min="8" max="8" width="11.44140625" style="1" bestFit="1" customWidth="1"/>
    <col min="9" max="9" width="16.109375" style="5" customWidth="1"/>
    <col min="10" max="16384" width="8.88671875" style="37"/>
  </cols>
  <sheetData>
    <row r="1" spans="1:9" ht="25.5" x14ac:dyDescent="0.15">
      <c r="A1" s="144" t="s">
        <v>121</v>
      </c>
      <c r="B1" s="144"/>
      <c r="C1" s="144"/>
      <c r="D1" s="144"/>
      <c r="E1" s="144"/>
      <c r="F1" s="144"/>
      <c r="G1" s="144"/>
      <c r="H1" s="144"/>
      <c r="I1" s="144"/>
    </row>
    <row r="2" spans="1:9" ht="25.5" x14ac:dyDescent="0.15">
      <c r="A2" s="145" t="s">
        <v>23</v>
      </c>
      <c r="B2" s="145"/>
      <c r="C2" s="65"/>
      <c r="D2" s="65"/>
      <c r="E2" s="65"/>
      <c r="F2" s="65"/>
      <c r="G2" s="65"/>
      <c r="H2" s="65"/>
      <c r="I2" s="107" t="s">
        <v>120</v>
      </c>
    </row>
    <row r="3" spans="1:9" ht="26.25" customHeight="1" x14ac:dyDescent="0.15">
      <c r="A3" s="177" t="s">
        <v>119</v>
      </c>
      <c r="B3" s="175" t="s">
        <v>118</v>
      </c>
      <c r="C3" s="175" t="s">
        <v>117</v>
      </c>
      <c r="D3" s="175" t="s">
        <v>116</v>
      </c>
      <c r="E3" s="173" t="s">
        <v>115</v>
      </c>
      <c r="F3" s="174"/>
      <c r="G3" s="173" t="s">
        <v>114</v>
      </c>
      <c r="H3" s="174"/>
      <c r="I3" s="175" t="s">
        <v>113</v>
      </c>
    </row>
    <row r="4" spans="1:9" ht="28.5" customHeight="1" x14ac:dyDescent="0.15">
      <c r="A4" s="178"/>
      <c r="B4" s="176"/>
      <c r="C4" s="176"/>
      <c r="D4" s="176"/>
      <c r="E4" s="106" t="s">
        <v>112</v>
      </c>
      <c r="F4" s="106" t="s">
        <v>111</v>
      </c>
      <c r="G4" s="106" t="s">
        <v>112</v>
      </c>
      <c r="H4" s="106" t="s">
        <v>111</v>
      </c>
      <c r="I4" s="176"/>
    </row>
    <row r="5" spans="1:9" ht="28.5" customHeight="1" x14ac:dyDescent="0.15">
      <c r="A5" s="4"/>
      <c r="B5" s="97" t="s">
        <v>110</v>
      </c>
      <c r="C5" s="8"/>
      <c r="D5" s="8"/>
      <c r="E5" s="8"/>
      <c r="F5" s="8"/>
      <c r="G5" s="8"/>
      <c r="H5" s="8"/>
      <c r="I5" s="10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D4" sqref="D4"/>
    </sheetView>
  </sheetViews>
  <sheetFormatPr defaultRowHeight="13.5" x14ac:dyDescent="0.15"/>
  <cols>
    <col min="1" max="1" width="8.6640625" style="37" customWidth="1"/>
    <col min="2" max="2" width="8.77734375" style="37" customWidth="1"/>
    <col min="3" max="3" width="29.21875" style="37" customWidth="1"/>
    <col min="4" max="4" width="10.88671875" style="37" customWidth="1"/>
    <col min="5" max="5" width="12.44140625" style="37" customWidth="1"/>
    <col min="6" max="6" width="15" style="37" customWidth="1"/>
    <col min="7" max="9" width="12.44140625" style="37" customWidth="1"/>
    <col min="10" max="10" width="8.88671875" style="6"/>
    <col min="11" max="11" width="11.6640625" style="7" customWidth="1"/>
    <col min="12" max="12" width="6.6640625" style="6" customWidth="1"/>
    <col min="13" max="16384" width="8.88671875" style="37"/>
  </cols>
  <sheetData>
    <row r="1" spans="1:9" ht="25.5" x14ac:dyDescent="0.15">
      <c r="A1" s="142" t="s">
        <v>271</v>
      </c>
      <c r="B1" s="142"/>
      <c r="C1" s="142"/>
      <c r="D1" s="142"/>
      <c r="E1" s="142"/>
      <c r="F1" s="142"/>
      <c r="G1" s="142"/>
      <c r="H1" s="142"/>
      <c r="I1" s="142"/>
    </row>
    <row r="2" spans="1:9" ht="25.5" x14ac:dyDescent="0.15">
      <c r="A2" s="143" t="s">
        <v>21</v>
      </c>
      <c r="B2" s="143"/>
      <c r="C2" s="143"/>
      <c r="D2" s="124"/>
      <c r="E2" s="124"/>
      <c r="F2" s="124"/>
      <c r="G2" s="124"/>
      <c r="H2" s="124"/>
      <c r="I2" s="124"/>
    </row>
    <row r="3" spans="1:9" ht="24" x14ac:dyDescent="0.15">
      <c r="A3" s="18" t="s">
        <v>272</v>
      </c>
      <c r="B3" s="19" t="s">
        <v>273</v>
      </c>
      <c r="C3" s="18" t="s">
        <v>274</v>
      </c>
      <c r="D3" s="18" t="s">
        <v>275</v>
      </c>
      <c r="E3" s="129" t="s">
        <v>276</v>
      </c>
      <c r="F3" s="18" t="s">
        <v>277</v>
      </c>
      <c r="G3" s="18" t="s">
        <v>278</v>
      </c>
      <c r="H3" s="18" t="s">
        <v>279</v>
      </c>
      <c r="I3" s="18" t="s">
        <v>280</v>
      </c>
    </row>
    <row r="4" spans="1:9" ht="24.75" customHeight="1" x14ac:dyDescent="0.15">
      <c r="A4" s="41">
        <v>2019</v>
      </c>
      <c r="B4" s="41">
        <v>11</v>
      </c>
      <c r="C4" s="130" t="s">
        <v>281</v>
      </c>
      <c r="D4" s="41" t="s">
        <v>282</v>
      </c>
      <c r="E4" s="52">
        <v>500</v>
      </c>
      <c r="F4" s="41" t="s">
        <v>283</v>
      </c>
      <c r="G4" s="41" t="s">
        <v>284</v>
      </c>
      <c r="H4" s="41" t="s">
        <v>285</v>
      </c>
      <c r="I4" s="12"/>
    </row>
    <row r="5" spans="1:9" ht="24.75" customHeight="1" x14ac:dyDescent="0.15">
      <c r="A5" s="41">
        <v>2019</v>
      </c>
      <c r="B5" s="41">
        <v>11</v>
      </c>
      <c r="C5" s="130" t="s">
        <v>286</v>
      </c>
      <c r="D5" s="41" t="s">
        <v>282</v>
      </c>
      <c r="E5" s="52">
        <v>1100</v>
      </c>
      <c r="F5" s="41" t="s">
        <v>283</v>
      </c>
      <c r="G5" s="41" t="s">
        <v>287</v>
      </c>
      <c r="H5" s="41" t="s">
        <v>288</v>
      </c>
      <c r="I5" s="12"/>
    </row>
  </sheetData>
  <mergeCells count="2">
    <mergeCell ref="A1:I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="85" zoomScaleNormal="85" workbookViewId="0">
      <selection activeCell="C15" sqref="C15"/>
    </sheetView>
  </sheetViews>
  <sheetFormatPr defaultRowHeight="13.5" x14ac:dyDescent="0.15"/>
  <cols>
    <col min="1" max="1" width="8.6640625" style="37" customWidth="1"/>
    <col min="2" max="2" width="8.77734375" style="37" customWidth="1"/>
    <col min="3" max="3" width="29.21875" style="37" customWidth="1"/>
    <col min="4" max="4" width="10.88671875" style="37" customWidth="1"/>
    <col min="5" max="9" width="12.44140625" style="37" customWidth="1"/>
    <col min="10" max="10" width="8.88671875" style="6"/>
    <col min="11" max="11" width="11.6640625" style="7" customWidth="1"/>
    <col min="12" max="12" width="11.33203125" style="6" bestFit="1" customWidth="1"/>
    <col min="13" max="16384" width="8.88671875" style="37"/>
  </cols>
  <sheetData>
    <row r="1" spans="1:13" ht="25.5" x14ac:dyDescent="0.15">
      <c r="A1" s="142" t="s">
        <v>289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ht="26.25" thickBot="1" x14ac:dyDescent="0.2">
      <c r="A2" s="143" t="s">
        <v>290</v>
      </c>
      <c r="B2" s="143"/>
      <c r="C2" s="143"/>
      <c r="D2" s="124"/>
      <c r="E2" s="124"/>
      <c r="F2" s="124"/>
      <c r="G2" s="124"/>
      <c r="H2" s="124"/>
      <c r="I2" s="124"/>
      <c r="J2" s="124"/>
      <c r="K2" s="124"/>
      <c r="L2" s="124"/>
      <c r="M2" s="124"/>
    </row>
    <row r="3" spans="1:13" ht="27" customHeight="1" thickBot="1" x14ac:dyDescent="0.2">
      <c r="A3" s="131" t="s">
        <v>272</v>
      </c>
      <c r="B3" s="132" t="s">
        <v>273</v>
      </c>
      <c r="C3" s="133" t="s">
        <v>291</v>
      </c>
      <c r="D3" s="133" t="s">
        <v>292</v>
      </c>
      <c r="E3" s="133" t="s">
        <v>275</v>
      </c>
      <c r="F3" s="132" t="s">
        <v>293</v>
      </c>
      <c r="G3" s="132" t="s">
        <v>294</v>
      </c>
      <c r="H3" s="132" t="s">
        <v>295</v>
      </c>
      <c r="I3" s="132" t="s">
        <v>296</v>
      </c>
      <c r="J3" s="133" t="s">
        <v>277</v>
      </c>
      <c r="K3" s="133" t="s">
        <v>278</v>
      </c>
      <c r="L3" s="133" t="s">
        <v>279</v>
      </c>
      <c r="M3" s="134" t="s">
        <v>280</v>
      </c>
    </row>
    <row r="4" spans="1:13" ht="27" customHeight="1" thickTop="1" thickBot="1" x14ac:dyDescent="0.2">
      <c r="A4" s="135"/>
      <c r="B4" s="136"/>
      <c r="C4" s="137" t="s">
        <v>297</v>
      </c>
      <c r="D4" s="138"/>
      <c r="E4" s="136"/>
      <c r="F4" s="139"/>
      <c r="G4" s="140"/>
      <c r="H4" s="140"/>
      <c r="I4" s="140"/>
      <c r="J4" s="136"/>
      <c r="K4" s="136"/>
      <c r="L4" s="136"/>
      <c r="M4" s="141"/>
    </row>
  </sheetData>
  <mergeCells count="2">
    <mergeCell ref="A1:M1"/>
    <mergeCell ref="A2:C2"/>
  </mergeCells>
  <phoneticPr fontId="4" type="noConversion"/>
  <dataValidations count="3">
    <dataValidation type="textLength" operator="lessThanOrEqual" allowBlank="1" showInputMessage="1" showErrorMessage="1" sqref="J4">
      <formula1>5</formula1>
    </dataValidation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C37" sqref="C37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  <col min="12" max="16384" width="8.88671875" style="37"/>
  </cols>
  <sheetData>
    <row r="1" spans="1:11" ht="25.5" x14ac:dyDescent="0.15">
      <c r="A1" s="144" t="s">
        <v>94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 ht="25.5" x14ac:dyDescent="0.15">
      <c r="A2" s="145" t="s">
        <v>93</v>
      </c>
      <c r="B2" s="145"/>
      <c r="C2" s="65"/>
      <c r="D2" s="65"/>
      <c r="E2" s="65"/>
      <c r="F2" s="82"/>
      <c r="G2" s="82"/>
      <c r="H2" s="82"/>
      <c r="I2" s="82"/>
      <c r="J2" s="146" t="s">
        <v>92</v>
      </c>
      <c r="K2" s="146"/>
    </row>
    <row r="3" spans="1:11" ht="22.5" customHeight="1" x14ac:dyDescent="0.15">
      <c r="A3" s="99" t="s">
        <v>91</v>
      </c>
      <c r="B3" s="2" t="s">
        <v>90</v>
      </c>
      <c r="C3" s="2" t="s">
        <v>89</v>
      </c>
      <c r="D3" s="2" t="s">
        <v>88</v>
      </c>
      <c r="E3" s="2" t="s">
        <v>87</v>
      </c>
      <c r="F3" s="2" t="s">
        <v>86</v>
      </c>
      <c r="G3" s="2" t="s">
        <v>85</v>
      </c>
      <c r="H3" s="2" t="s">
        <v>84</v>
      </c>
      <c r="I3" s="2" t="s">
        <v>83</v>
      </c>
      <c r="J3" s="2" t="s">
        <v>82</v>
      </c>
      <c r="K3" s="2" t="s">
        <v>81</v>
      </c>
    </row>
    <row r="4" spans="1:11" ht="42" customHeight="1" x14ac:dyDescent="0.15">
      <c r="A4" s="98"/>
      <c r="B4" s="97" t="s">
        <v>80</v>
      </c>
      <c r="C4" s="96"/>
      <c r="D4" s="95"/>
      <c r="E4" s="94"/>
      <c r="F4" s="93"/>
      <c r="G4" s="92"/>
      <c r="H4" s="91"/>
      <c r="I4" s="91"/>
      <c r="J4" s="91"/>
      <c r="K4" s="90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C4" sqref="C4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  <col min="12" max="16384" width="8.88671875" style="37"/>
  </cols>
  <sheetData>
    <row r="1" spans="1:11" ht="25.5" x14ac:dyDescent="0.15">
      <c r="A1" s="144" t="s">
        <v>109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 ht="25.5" x14ac:dyDescent="0.15">
      <c r="A2" s="145" t="s">
        <v>108</v>
      </c>
      <c r="B2" s="145"/>
      <c r="C2" s="65"/>
      <c r="D2" s="65"/>
      <c r="E2" s="65"/>
      <c r="F2" s="82"/>
      <c r="G2" s="82"/>
      <c r="H2" s="82"/>
      <c r="I2" s="82"/>
      <c r="J2" s="146" t="s">
        <v>107</v>
      </c>
      <c r="K2" s="146"/>
    </row>
    <row r="3" spans="1:11" ht="22.5" customHeight="1" x14ac:dyDescent="0.15">
      <c r="A3" s="99" t="s">
        <v>106</v>
      </c>
      <c r="B3" s="2" t="s">
        <v>105</v>
      </c>
      <c r="C3" s="2" t="s">
        <v>104</v>
      </c>
      <c r="D3" s="2" t="s">
        <v>103</v>
      </c>
      <c r="E3" s="2" t="s">
        <v>102</v>
      </c>
      <c r="F3" s="2" t="s">
        <v>101</v>
      </c>
      <c r="G3" s="2" t="s">
        <v>100</v>
      </c>
      <c r="H3" s="2" t="s">
        <v>99</v>
      </c>
      <c r="I3" s="2" t="s">
        <v>98</v>
      </c>
      <c r="J3" s="2" t="s">
        <v>97</v>
      </c>
      <c r="K3" s="2" t="s">
        <v>96</v>
      </c>
    </row>
    <row r="4" spans="1:11" ht="47.25" customHeight="1" x14ac:dyDescent="0.15">
      <c r="A4" s="98"/>
      <c r="B4" s="97" t="s">
        <v>95</v>
      </c>
      <c r="C4" s="96"/>
      <c r="D4" s="104"/>
      <c r="E4" s="103"/>
      <c r="F4" s="103"/>
      <c r="G4" s="102"/>
      <c r="H4" s="102"/>
      <c r="I4" s="96"/>
      <c r="J4" s="101"/>
      <c r="K4" s="100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topLeftCell="A7" workbookViewId="0">
      <selection activeCell="I14" sqref="I14"/>
    </sheetView>
  </sheetViews>
  <sheetFormatPr defaultRowHeight="13.5" x14ac:dyDescent="0.15"/>
  <cols>
    <col min="1" max="1" width="24.44140625" style="32" customWidth="1"/>
    <col min="2" max="2" width="20.109375" style="1" customWidth="1"/>
    <col min="3" max="3" width="9.5546875" style="24" customWidth="1"/>
    <col min="4" max="4" width="8.88671875" style="29" customWidth="1"/>
    <col min="5" max="5" width="9.21875" style="29" customWidth="1"/>
    <col min="6" max="8" width="9.6640625" style="29" customWidth="1"/>
    <col min="9" max="9" width="9.6640625" style="1" customWidth="1"/>
  </cols>
  <sheetData>
    <row r="1" spans="1:9" ht="25.5" x14ac:dyDescent="0.15">
      <c r="A1" s="144" t="s">
        <v>3</v>
      </c>
      <c r="B1" s="144"/>
      <c r="C1" s="144"/>
      <c r="D1" s="144"/>
      <c r="E1" s="144"/>
      <c r="F1" s="144"/>
      <c r="G1" s="144"/>
      <c r="H1" s="144"/>
      <c r="I1" s="144"/>
    </row>
    <row r="2" spans="1:9" ht="25.5" x14ac:dyDescent="0.15">
      <c r="A2" s="30" t="s">
        <v>22</v>
      </c>
      <c r="B2" s="3"/>
      <c r="C2" s="21"/>
      <c r="D2" s="25"/>
      <c r="E2" s="25"/>
      <c r="F2" s="26"/>
      <c r="G2" s="26"/>
      <c r="H2" s="147" t="s">
        <v>0</v>
      </c>
      <c r="I2" s="147"/>
    </row>
    <row r="3" spans="1:9" ht="29.25" customHeight="1" x14ac:dyDescent="0.15">
      <c r="A3" s="31" t="s">
        <v>2</v>
      </c>
      <c r="B3" s="2" t="s">
        <v>11</v>
      </c>
      <c r="C3" s="22" t="s">
        <v>4</v>
      </c>
      <c r="D3" s="27" t="s">
        <v>5</v>
      </c>
      <c r="E3" s="27" t="s">
        <v>6</v>
      </c>
      <c r="F3" s="27" t="s">
        <v>7</v>
      </c>
      <c r="G3" s="28" t="s">
        <v>12</v>
      </c>
      <c r="H3" s="27" t="s">
        <v>10</v>
      </c>
      <c r="I3" s="2" t="s">
        <v>8</v>
      </c>
    </row>
    <row r="4" spans="1:9" ht="29.25" customHeight="1" x14ac:dyDescent="0.15">
      <c r="A4" s="67" t="s">
        <v>54</v>
      </c>
      <c r="B4" s="20" t="s">
        <v>128</v>
      </c>
      <c r="C4" s="23">
        <v>702206540</v>
      </c>
      <c r="D4" s="88">
        <v>43462</v>
      </c>
      <c r="E4" s="35">
        <v>43466</v>
      </c>
      <c r="F4" s="35">
        <v>43830</v>
      </c>
      <c r="G4" s="35">
        <v>43769</v>
      </c>
      <c r="H4" s="35">
        <v>43769</v>
      </c>
      <c r="I4" s="33"/>
    </row>
    <row r="5" spans="1:9" s="37" customFormat="1" ht="29.25" customHeight="1" x14ac:dyDescent="0.15">
      <c r="A5" s="67" t="s">
        <v>55</v>
      </c>
      <c r="B5" s="20" t="s">
        <v>125</v>
      </c>
      <c r="C5" s="23">
        <v>115626750</v>
      </c>
      <c r="D5" s="88">
        <v>43465</v>
      </c>
      <c r="E5" s="35">
        <v>43466</v>
      </c>
      <c r="F5" s="35">
        <v>43830</v>
      </c>
      <c r="G5" s="35">
        <v>43769</v>
      </c>
      <c r="H5" s="35">
        <v>43769</v>
      </c>
      <c r="I5" s="33"/>
    </row>
    <row r="6" spans="1:9" ht="29.25" customHeight="1" x14ac:dyDescent="0.15">
      <c r="A6" s="59" t="s">
        <v>79</v>
      </c>
      <c r="B6" s="20" t="s">
        <v>25</v>
      </c>
      <c r="C6" s="23">
        <v>2112000</v>
      </c>
      <c r="D6" s="89">
        <v>43461</v>
      </c>
      <c r="E6" s="35">
        <v>43466</v>
      </c>
      <c r="F6" s="35">
        <v>43830</v>
      </c>
      <c r="G6" s="35">
        <v>43769</v>
      </c>
      <c r="H6" s="35">
        <v>43769</v>
      </c>
      <c r="I6" s="33"/>
    </row>
    <row r="7" spans="1:9" ht="29.25" customHeight="1" x14ac:dyDescent="0.15">
      <c r="A7" s="57" t="s">
        <v>77</v>
      </c>
      <c r="B7" s="36" t="s">
        <v>26</v>
      </c>
      <c r="C7" s="34">
        <v>2376000</v>
      </c>
      <c r="D7" s="89">
        <v>43461</v>
      </c>
      <c r="E7" s="35">
        <v>43466</v>
      </c>
      <c r="F7" s="35">
        <v>43830</v>
      </c>
      <c r="G7" s="35">
        <v>43769</v>
      </c>
      <c r="H7" s="35">
        <v>43769</v>
      </c>
      <c r="I7" s="33"/>
    </row>
    <row r="8" spans="1:9" s="37" customFormat="1" ht="29.25" customHeight="1" x14ac:dyDescent="0.15">
      <c r="A8" s="57" t="s">
        <v>78</v>
      </c>
      <c r="B8" s="20" t="s">
        <v>33</v>
      </c>
      <c r="C8" s="23">
        <v>2520000</v>
      </c>
      <c r="D8" s="89">
        <v>43461</v>
      </c>
      <c r="E8" s="35">
        <v>43466</v>
      </c>
      <c r="F8" s="35">
        <v>43830</v>
      </c>
      <c r="G8" s="35">
        <v>43769</v>
      </c>
      <c r="H8" s="35">
        <v>43769</v>
      </c>
      <c r="I8" s="33"/>
    </row>
    <row r="9" spans="1:9" s="37" customFormat="1" ht="29.25" customHeight="1" x14ac:dyDescent="0.15">
      <c r="A9" s="59" t="s">
        <v>76</v>
      </c>
      <c r="B9" s="36" t="s">
        <v>34</v>
      </c>
      <c r="C9" s="34">
        <v>6600000</v>
      </c>
      <c r="D9" s="89">
        <v>43466</v>
      </c>
      <c r="E9" s="35">
        <v>43466</v>
      </c>
      <c r="F9" s="35">
        <v>43830</v>
      </c>
      <c r="G9" s="35">
        <v>43769</v>
      </c>
      <c r="H9" s="35">
        <v>43769</v>
      </c>
      <c r="I9" s="33"/>
    </row>
    <row r="10" spans="1:9" s="37" customFormat="1" ht="29.25" customHeight="1" x14ac:dyDescent="0.15">
      <c r="A10" s="59" t="s">
        <v>35</v>
      </c>
      <c r="B10" s="8" t="s">
        <v>27</v>
      </c>
      <c r="C10" s="34">
        <v>3240000</v>
      </c>
      <c r="D10" s="89">
        <v>43448</v>
      </c>
      <c r="E10" s="35">
        <v>43466</v>
      </c>
      <c r="F10" s="35">
        <v>43830</v>
      </c>
      <c r="G10" s="35">
        <v>43769</v>
      </c>
      <c r="H10" s="35">
        <v>43769</v>
      </c>
      <c r="I10" s="66"/>
    </row>
    <row r="11" spans="1:9" ht="29.25" customHeight="1" x14ac:dyDescent="0.15">
      <c r="A11" s="57" t="s">
        <v>28</v>
      </c>
      <c r="B11" s="36" t="s">
        <v>32</v>
      </c>
      <c r="C11" s="34">
        <v>11411160</v>
      </c>
      <c r="D11" s="35">
        <v>43462</v>
      </c>
      <c r="E11" s="35">
        <v>43466</v>
      </c>
      <c r="F11" s="35">
        <v>43830</v>
      </c>
      <c r="G11" s="35">
        <v>43769</v>
      </c>
      <c r="H11" s="35">
        <v>43769</v>
      </c>
      <c r="I11" s="9"/>
    </row>
    <row r="12" spans="1:9" s="37" customFormat="1" ht="29.25" customHeight="1" x14ac:dyDescent="0.15">
      <c r="A12" s="57" t="s">
        <v>31</v>
      </c>
      <c r="B12" s="36" t="s">
        <v>131</v>
      </c>
      <c r="C12" s="34">
        <v>765600</v>
      </c>
      <c r="D12" s="35">
        <v>43465</v>
      </c>
      <c r="E12" s="35">
        <v>43466</v>
      </c>
      <c r="F12" s="35">
        <v>43830</v>
      </c>
      <c r="G12" s="35">
        <v>43769</v>
      </c>
      <c r="H12" s="35">
        <v>43769</v>
      </c>
      <c r="I12" s="9"/>
    </row>
    <row r="13" spans="1:9" s="37" customFormat="1" ht="29.25" customHeight="1" x14ac:dyDescent="0.15">
      <c r="A13" s="57" t="s">
        <v>245</v>
      </c>
      <c r="B13" s="36" t="s">
        <v>132</v>
      </c>
      <c r="C13" s="34">
        <v>6765000</v>
      </c>
      <c r="D13" s="35">
        <v>43579</v>
      </c>
      <c r="E13" s="35">
        <v>43596</v>
      </c>
      <c r="F13" s="35">
        <v>43750</v>
      </c>
      <c r="G13" s="35">
        <v>43750</v>
      </c>
      <c r="H13" s="35">
        <v>43750</v>
      </c>
      <c r="I13" s="9"/>
    </row>
    <row r="14" spans="1:9" s="37" customFormat="1" ht="29.25" customHeight="1" x14ac:dyDescent="0.15">
      <c r="A14" s="111" t="s">
        <v>304</v>
      </c>
      <c r="B14" s="112" t="s">
        <v>305</v>
      </c>
      <c r="C14" s="34">
        <v>4750000</v>
      </c>
      <c r="D14" s="35">
        <v>43628</v>
      </c>
      <c r="E14" s="35">
        <v>43628</v>
      </c>
      <c r="F14" s="35">
        <v>43769</v>
      </c>
      <c r="G14" s="35">
        <v>43769</v>
      </c>
      <c r="H14" s="35">
        <v>43769</v>
      </c>
      <c r="I14" s="114"/>
    </row>
    <row r="15" spans="1:9" s="37" customFormat="1" ht="29.25" customHeight="1" x14ac:dyDescent="0.15">
      <c r="A15" s="111" t="s">
        <v>241</v>
      </c>
      <c r="B15" s="112" t="s">
        <v>141</v>
      </c>
      <c r="C15" s="34">
        <v>18468000</v>
      </c>
      <c r="D15" s="35">
        <v>43738</v>
      </c>
      <c r="E15" s="35">
        <v>43738</v>
      </c>
      <c r="F15" s="35">
        <v>43748</v>
      </c>
      <c r="G15" s="35">
        <v>43748</v>
      </c>
      <c r="H15" s="35">
        <v>43748</v>
      </c>
      <c r="I15" s="114"/>
    </row>
    <row r="16" spans="1:9" ht="29.25" customHeight="1" x14ac:dyDescent="0.15">
      <c r="A16" s="113" t="s">
        <v>148</v>
      </c>
      <c r="B16" s="112" t="s">
        <v>156</v>
      </c>
      <c r="C16" s="23">
        <v>2147000</v>
      </c>
      <c r="D16" s="115">
        <v>43739</v>
      </c>
      <c r="E16" s="115">
        <v>43742</v>
      </c>
      <c r="F16" s="115">
        <v>43748</v>
      </c>
      <c r="G16" s="115">
        <v>43748</v>
      </c>
      <c r="H16" s="115">
        <v>43748</v>
      </c>
      <c r="I16" s="114"/>
    </row>
    <row r="17" spans="1:9" s="37" customFormat="1" ht="29.25" customHeight="1" x14ac:dyDescent="0.15">
      <c r="A17" s="123" t="s">
        <v>149</v>
      </c>
      <c r="B17" s="112" t="s">
        <v>164</v>
      </c>
      <c r="C17" s="23">
        <v>8811000</v>
      </c>
      <c r="D17" s="115">
        <v>43742</v>
      </c>
      <c r="E17" s="115">
        <v>43750</v>
      </c>
      <c r="F17" s="115">
        <v>43750</v>
      </c>
      <c r="G17" s="115">
        <v>43750</v>
      </c>
      <c r="H17" s="115">
        <v>43750</v>
      </c>
      <c r="I17" s="114"/>
    </row>
    <row r="18" spans="1:9" ht="29.25" customHeight="1" x14ac:dyDescent="0.15">
      <c r="A18" s="113" t="s">
        <v>150</v>
      </c>
      <c r="B18" s="4" t="s">
        <v>169</v>
      </c>
      <c r="C18" s="23">
        <v>3878000</v>
      </c>
      <c r="D18" s="115">
        <v>43742</v>
      </c>
      <c r="E18" s="115">
        <v>43742</v>
      </c>
      <c r="F18" s="115">
        <v>43750</v>
      </c>
      <c r="G18" s="115">
        <v>43750</v>
      </c>
      <c r="H18" s="115">
        <v>43750</v>
      </c>
      <c r="I18" s="114"/>
    </row>
    <row r="19" spans="1:9" ht="29.25" customHeight="1" x14ac:dyDescent="0.15">
      <c r="A19" s="113" t="s">
        <v>173</v>
      </c>
      <c r="B19" s="4" t="s">
        <v>175</v>
      </c>
      <c r="C19" s="23">
        <v>770000</v>
      </c>
      <c r="D19" s="115">
        <v>43742</v>
      </c>
      <c r="E19" s="115">
        <v>43750</v>
      </c>
      <c r="F19" s="115">
        <v>43750</v>
      </c>
      <c r="G19" s="115">
        <v>43750</v>
      </c>
      <c r="H19" s="115">
        <v>43750</v>
      </c>
      <c r="I19" s="114"/>
    </row>
    <row r="20" spans="1:9" ht="29.25" customHeight="1" x14ac:dyDescent="0.15">
      <c r="A20" s="113" t="s">
        <v>223</v>
      </c>
      <c r="B20" s="4" t="s">
        <v>183</v>
      </c>
      <c r="C20" s="23">
        <v>1350000</v>
      </c>
      <c r="D20" s="115">
        <v>43749</v>
      </c>
      <c r="E20" s="115">
        <v>43755</v>
      </c>
      <c r="F20" s="115">
        <v>43755</v>
      </c>
      <c r="G20" s="115">
        <v>43755</v>
      </c>
      <c r="H20" s="115">
        <v>43755</v>
      </c>
      <c r="I20" s="114"/>
    </row>
    <row r="21" spans="1:9" ht="29.25" customHeight="1" x14ac:dyDescent="0.15">
      <c r="A21" s="113" t="s">
        <v>187</v>
      </c>
      <c r="B21" s="4" t="s">
        <v>192</v>
      </c>
      <c r="C21" s="23">
        <v>2274800</v>
      </c>
      <c r="D21" s="115">
        <v>43766</v>
      </c>
      <c r="E21" s="115">
        <v>43766</v>
      </c>
      <c r="F21" s="115">
        <v>43768</v>
      </c>
      <c r="G21" s="115">
        <v>43768</v>
      </c>
      <c r="H21" s="115">
        <v>43768</v>
      </c>
      <c r="I21" s="114"/>
    </row>
    <row r="22" spans="1:9" ht="29.25" customHeight="1" x14ac:dyDescent="0.15">
      <c r="A22" s="113" t="s">
        <v>196</v>
      </c>
      <c r="B22" s="4" t="s">
        <v>142</v>
      </c>
      <c r="C22" s="23">
        <v>1670000</v>
      </c>
      <c r="D22" s="115">
        <v>43766</v>
      </c>
      <c r="E22" s="115">
        <v>43766</v>
      </c>
      <c r="F22" s="115">
        <v>43769</v>
      </c>
      <c r="G22" s="115">
        <v>43769</v>
      </c>
      <c r="H22" s="115">
        <v>43769</v>
      </c>
      <c r="I22" s="114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opLeftCell="A7" workbookViewId="0">
      <selection activeCell="B24" sqref="B24"/>
    </sheetView>
  </sheetViews>
  <sheetFormatPr defaultRowHeight="13.5" x14ac:dyDescent="0.15"/>
  <cols>
    <col min="1" max="1" width="15.109375" style="51" bestFit="1" customWidth="1"/>
    <col min="2" max="2" width="28.77734375" style="53" customWidth="1"/>
    <col min="3" max="3" width="13.33203125" style="51" customWidth="1"/>
    <col min="4" max="4" width="11.5546875" style="56" bestFit="1" customWidth="1"/>
    <col min="5" max="6" width="9.5546875" style="50" customWidth="1"/>
    <col min="7" max="7" width="10.33203125" style="50" customWidth="1"/>
    <col min="8" max="8" width="12" style="50" customWidth="1"/>
    <col min="9" max="9" width="16.109375" style="5" customWidth="1"/>
    <col min="10" max="10" width="11.5546875" style="43" bestFit="1" customWidth="1"/>
    <col min="11" max="16384" width="8.88671875" style="43"/>
  </cols>
  <sheetData>
    <row r="1" spans="1:9" ht="25.5" x14ac:dyDescent="0.15">
      <c r="A1" s="148" t="s">
        <v>9</v>
      </c>
      <c r="B1" s="148"/>
      <c r="C1" s="148"/>
      <c r="D1" s="148"/>
      <c r="E1" s="148"/>
      <c r="F1" s="148"/>
      <c r="G1" s="148"/>
      <c r="H1" s="148"/>
      <c r="I1" s="148"/>
    </row>
    <row r="2" spans="1:9" ht="25.5" x14ac:dyDescent="0.15">
      <c r="A2" s="149" t="s">
        <v>23</v>
      </c>
      <c r="B2" s="149"/>
      <c r="C2" s="44"/>
      <c r="D2" s="49"/>
      <c r="E2" s="49"/>
      <c r="F2" s="49"/>
      <c r="G2" s="49"/>
      <c r="H2" s="49"/>
      <c r="I2" s="45" t="s">
        <v>18</v>
      </c>
    </row>
    <row r="3" spans="1:9" ht="26.25" customHeight="1" x14ac:dyDescent="0.15">
      <c r="A3" s="46" t="s">
        <v>1</v>
      </c>
      <c r="B3" s="55" t="s">
        <v>2</v>
      </c>
      <c r="C3" s="47" t="s">
        <v>13</v>
      </c>
      <c r="D3" s="48" t="s">
        <v>14</v>
      </c>
      <c r="E3" s="48" t="s">
        <v>19</v>
      </c>
      <c r="F3" s="48" t="s">
        <v>15</v>
      </c>
      <c r="G3" s="48" t="s">
        <v>16</v>
      </c>
      <c r="H3" s="48" t="s">
        <v>17</v>
      </c>
      <c r="I3" s="47" t="s">
        <v>20</v>
      </c>
    </row>
    <row r="4" spans="1:9" ht="30" customHeight="1" x14ac:dyDescent="0.15">
      <c r="A4" s="4" t="s">
        <v>126</v>
      </c>
      <c r="B4" s="67" t="s">
        <v>54</v>
      </c>
      <c r="C4" s="20" t="s">
        <v>124</v>
      </c>
      <c r="D4" s="23">
        <v>702206540</v>
      </c>
      <c r="E4" s="23"/>
      <c r="F4" s="23">
        <f>59189660+60347510+58066440+59735520+59735520+58296730+57484600+57484600+57546480</f>
        <v>527887060</v>
      </c>
      <c r="G4" s="23"/>
      <c r="H4" s="23">
        <f t="shared" ref="H4:H8" si="0">SUM(E4:G4)</f>
        <v>527887060</v>
      </c>
      <c r="I4" s="113" t="s">
        <v>249</v>
      </c>
    </row>
    <row r="5" spans="1:9" ht="30" customHeight="1" x14ac:dyDescent="0.15">
      <c r="A5" s="4" t="s">
        <v>127</v>
      </c>
      <c r="B5" s="67" t="s">
        <v>55</v>
      </c>
      <c r="C5" s="20" t="s">
        <v>125</v>
      </c>
      <c r="D5" s="23">
        <v>115626750</v>
      </c>
      <c r="E5" s="23"/>
      <c r="F5" s="23">
        <f>19494000+9784900+9790710+9493430+9737360+9737360+9737360+9391800</f>
        <v>87166920</v>
      </c>
      <c r="G5" s="23"/>
      <c r="H5" s="23">
        <f t="shared" si="0"/>
        <v>87166920</v>
      </c>
      <c r="I5" s="113" t="s">
        <v>249</v>
      </c>
    </row>
    <row r="6" spans="1:9" ht="30" customHeight="1" x14ac:dyDescent="0.15">
      <c r="A6" s="4" t="s">
        <v>24</v>
      </c>
      <c r="B6" s="59" t="s">
        <v>79</v>
      </c>
      <c r="C6" s="20" t="s">
        <v>25</v>
      </c>
      <c r="D6" s="23">
        <v>2112000</v>
      </c>
      <c r="E6" s="23"/>
      <c r="F6" s="23">
        <f>176000*9</f>
        <v>1584000</v>
      </c>
      <c r="G6" s="23"/>
      <c r="H6" s="23">
        <f t="shared" si="0"/>
        <v>1584000</v>
      </c>
      <c r="I6" s="113" t="s">
        <v>249</v>
      </c>
    </row>
    <row r="7" spans="1:9" ht="30" customHeight="1" x14ac:dyDescent="0.15">
      <c r="A7" s="4" t="s">
        <v>24</v>
      </c>
      <c r="B7" s="57" t="s">
        <v>133</v>
      </c>
      <c r="C7" s="36" t="s">
        <v>26</v>
      </c>
      <c r="D7" s="34">
        <v>2376000</v>
      </c>
      <c r="E7" s="23"/>
      <c r="F7" s="23">
        <f>198000*9</f>
        <v>1782000</v>
      </c>
      <c r="G7" s="23"/>
      <c r="H7" s="23">
        <f t="shared" si="0"/>
        <v>1782000</v>
      </c>
      <c r="I7" s="113" t="s">
        <v>249</v>
      </c>
    </row>
    <row r="8" spans="1:9" ht="30" customHeight="1" x14ac:dyDescent="0.15">
      <c r="A8" s="4" t="s">
        <v>24</v>
      </c>
      <c r="B8" s="57" t="s">
        <v>78</v>
      </c>
      <c r="C8" s="20" t="s">
        <v>33</v>
      </c>
      <c r="D8" s="23">
        <v>2520000</v>
      </c>
      <c r="E8" s="23"/>
      <c r="F8" s="23">
        <f>210000*9</f>
        <v>1890000</v>
      </c>
      <c r="G8" s="23"/>
      <c r="H8" s="23">
        <f t="shared" si="0"/>
        <v>1890000</v>
      </c>
      <c r="I8" s="113" t="s">
        <v>249</v>
      </c>
    </row>
    <row r="9" spans="1:9" ht="30" customHeight="1" x14ac:dyDescent="0.15">
      <c r="A9" s="4" t="s">
        <v>24</v>
      </c>
      <c r="B9" s="54" t="s">
        <v>123</v>
      </c>
      <c r="C9" s="20" t="s">
        <v>122</v>
      </c>
      <c r="D9" s="34">
        <v>6600000</v>
      </c>
      <c r="E9" s="23"/>
      <c r="F9" s="23">
        <f>550000*10</f>
        <v>5500000</v>
      </c>
      <c r="G9" s="23"/>
      <c r="H9" s="23">
        <f>SUM(E9:G9)</f>
        <v>5500000</v>
      </c>
      <c r="I9" s="113" t="s">
        <v>250</v>
      </c>
    </row>
    <row r="10" spans="1:9" ht="30" customHeight="1" x14ac:dyDescent="0.15">
      <c r="A10" s="4" t="s">
        <v>24</v>
      </c>
      <c r="B10" s="59" t="s">
        <v>35</v>
      </c>
      <c r="C10" s="8" t="s">
        <v>27</v>
      </c>
      <c r="D10" s="34">
        <v>3240000</v>
      </c>
      <c r="E10" s="23"/>
      <c r="F10" s="23">
        <f>270000*9</f>
        <v>2430000</v>
      </c>
      <c r="G10" s="23"/>
      <c r="H10" s="23">
        <f t="shared" ref="H10:H15" si="1">SUM(E10:G10)</f>
        <v>2430000</v>
      </c>
      <c r="I10" s="113" t="s">
        <v>249</v>
      </c>
    </row>
    <row r="11" spans="1:9" ht="30" customHeight="1" x14ac:dyDescent="0.15">
      <c r="A11" s="4" t="s">
        <v>24</v>
      </c>
      <c r="B11" s="57" t="s">
        <v>28</v>
      </c>
      <c r="C11" s="36" t="s">
        <v>32</v>
      </c>
      <c r="D11" s="34">
        <v>11411160</v>
      </c>
      <c r="E11" s="23"/>
      <c r="F11" s="23">
        <f>950930*9</f>
        <v>8558370</v>
      </c>
      <c r="G11" s="23"/>
      <c r="H11" s="23">
        <f t="shared" si="1"/>
        <v>8558370</v>
      </c>
      <c r="I11" s="113" t="s">
        <v>249</v>
      </c>
    </row>
    <row r="12" spans="1:9" ht="30" customHeight="1" x14ac:dyDescent="0.15">
      <c r="A12" s="4" t="s">
        <v>24</v>
      </c>
      <c r="B12" s="57" t="s">
        <v>31</v>
      </c>
      <c r="C12" s="36" t="s">
        <v>131</v>
      </c>
      <c r="D12" s="34">
        <v>765600</v>
      </c>
      <c r="E12" s="23"/>
      <c r="F12" s="23">
        <f>63800*9</f>
        <v>574200</v>
      </c>
      <c r="G12" s="23"/>
      <c r="H12" s="23">
        <f t="shared" si="1"/>
        <v>574200</v>
      </c>
      <c r="I12" s="113" t="s">
        <v>249</v>
      </c>
    </row>
    <row r="13" spans="1:9" ht="30" customHeight="1" x14ac:dyDescent="0.15">
      <c r="A13" s="4" t="s">
        <v>24</v>
      </c>
      <c r="B13" s="57" t="s">
        <v>29</v>
      </c>
      <c r="C13" s="36" t="s">
        <v>30</v>
      </c>
      <c r="D13" s="34">
        <v>897600</v>
      </c>
      <c r="E13" s="23"/>
      <c r="F13" s="23">
        <f>74800*9</f>
        <v>673200</v>
      </c>
      <c r="G13" s="23"/>
      <c r="H13" s="23">
        <f t="shared" si="1"/>
        <v>673200</v>
      </c>
      <c r="I13" s="113" t="s">
        <v>249</v>
      </c>
    </row>
    <row r="14" spans="1:9" ht="30" customHeight="1" x14ac:dyDescent="0.15">
      <c r="A14" s="4" t="s">
        <v>24</v>
      </c>
      <c r="B14" s="57" t="s">
        <v>130</v>
      </c>
      <c r="C14" s="36" t="s">
        <v>129</v>
      </c>
      <c r="D14" s="34">
        <v>2542000</v>
      </c>
      <c r="E14" s="23"/>
      <c r="F14" s="23">
        <f>158000+371000+371000+371000+371000+371000</f>
        <v>2013000</v>
      </c>
      <c r="G14" s="23"/>
      <c r="H14" s="23">
        <f t="shared" si="1"/>
        <v>2013000</v>
      </c>
      <c r="I14" s="113" t="s">
        <v>251</v>
      </c>
    </row>
    <row r="15" spans="1:9" ht="30" customHeight="1" x14ac:dyDescent="0.15">
      <c r="A15" s="4" t="s">
        <v>21</v>
      </c>
      <c r="B15" s="57" t="s">
        <v>246</v>
      </c>
      <c r="C15" s="36" t="s">
        <v>132</v>
      </c>
      <c r="D15" s="34">
        <v>6765000</v>
      </c>
      <c r="E15" s="23"/>
      <c r="F15" s="23">
        <f>1640100+1237500+1434400+1711600</f>
        <v>6023600</v>
      </c>
      <c r="G15" s="23"/>
      <c r="H15" s="23">
        <f t="shared" si="1"/>
        <v>6023600</v>
      </c>
      <c r="I15" s="4" t="s">
        <v>244</v>
      </c>
    </row>
    <row r="16" spans="1:9" ht="30" customHeight="1" x14ac:dyDescent="0.15">
      <c r="A16" s="4" t="s">
        <v>21</v>
      </c>
      <c r="B16" s="113" t="s">
        <v>145</v>
      </c>
      <c r="C16" s="112" t="s">
        <v>137</v>
      </c>
      <c r="D16" s="23">
        <v>2695000</v>
      </c>
      <c r="E16" s="23"/>
      <c r="F16" s="23"/>
      <c r="G16" s="23">
        <v>2695000</v>
      </c>
      <c r="H16" s="23">
        <f t="shared" ref="H16" si="2">SUM(E16:G16)</f>
        <v>2695000</v>
      </c>
      <c r="I16" s="4"/>
    </row>
    <row r="17" spans="1:9" ht="30" customHeight="1" x14ac:dyDescent="0.15">
      <c r="A17" s="4" t="s">
        <v>21</v>
      </c>
      <c r="B17" s="123" t="s">
        <v>146</v>
      </c>
      <c r="C17" s="112" t="s">
        <v>147</v>
      </c>
      <c r="D17" s="23">
        <v>18468000</v>
      </c>
      <c r="E17" s="23"/>
      <c r="F17" s="23"/>
      <c r="G17" s="23">
        <v>18468000</v>
      </c>
      <c r="H17" s="23">
        <f t="shared" ref="H17" si="3">SUM(E17:G17)</f>
        <v>18468000</v>
      </c>
      <c r="I17" s="4"/>
    </row>
    <row r="18" spans="1:9" ht="30" customHeight="1" x14ac:dyDescent="0.15">
      <c r="A18" s="4" t="s">
        <v>21</v>
      </c>
      <c r="B18" s="123" t="s">
        <v>148</v>
      </c>
      <c r="C18" s="112" t="s">
        <v>156</v>
      </c>
      <c r="D18" s="23">
        <v>2147000</v>
      </c>
      <c r="E18" s="23"/>
      <c r="F18" s="23"/>
      <c r="G18" s="23">
        <v>18468000</v>
      </c>
      <c r="H18" s="23">
        <f t="shared" ref="H18:H22" si="4">SUM(E18:G18)</f>
        <v>18468000</v>
      </c>
      <c r="I18" s="4"/>
    </row>
    <row r="19" spans="1:9" ht="30" customHeight="1" x14ac:dyDescent="0.15">
      <c r="A19" s="4" t="s">
        <v>21</v>
      </c>
      <c r="B19" s="123" t="s">
        <v>149</v>
      </c>
      <c r="C19" s="112" t="s">
        <v>132</v>
      </c>
      <c r="D19" s="127">
        <v>8811000</v>
      </c>
      <c r="E19" s="127"/>
      <c r="F19" s="127"/>
      <c r="G19" s="127">
        <v>8811000</v>
      </c>
      <c r="H19" s="23">
        <f t="shared" si="4"/>
        <v>8811000</v>
      </c>
      <c r="I19" s="128"/>
    </row>
    <row r="20" spans="1:9" ht="30" customHeight="1" x14ac:dyDescent="0.15">
      <c r="A20" s="4" t="s">
        <v>21</v>
      </c>
      <c r="B20" s="123" t="s">
        <v>150</v>
      </c>
      <c r="C20" s="112" t="s">
        <v>170</v>
      </c>
      <c r="D20" s="127">
        <v>3878000</v>
      </c>
      <c r="E20" s="127"/>
      <c r="F20" s="127"/>
      <c r="G20" s="127">
        <v>3878000</v>
      </c>
      <c r="H20" s="23">
        <f t="shared" si="4"/>
        <v>3878000</v>
      </c>
      <c r="I20" s="128"/>
    </row>
    <row r="21" spans="1:9" ht="30" customHeight="1" x14ac:dyDescent="0.15">
      <c r="A21" s="4" t="s">
        <v>21</v>
      </c>
      <c r="B21" s="123" t="s">
        <v>173</v>
      </c>
      <c r="C21" s="112" t="s">
        <v>243</v>
      </c>
      <c r="D21" s="127">
        <v>770000</v>
      </c>
      <c r="E21" s="127"/>
      <c r="F21" s="127"/>
      <c r="G21" s="127">
        <v>770000</v>
      </c>
      <c r="H21" s="23">
        <f t="shared" si="4"/>
        <v>770000</v>
      </c>
      <c r="I21" s="128"/>
    </row>
    <row r="22" spans="1:9" ht="30" customHeight="1" x14ac:dyDescent="0.15">
      <c r="A22" s="4" t="s">
        <v>21</v>
      </c>
      <c r="B22" s="123" t="s">
        <v>223</v>
      </c>
      <c r="C22" s="112" t="s">
        <v>247</v>
      </c>
      <c r="D22" s="127">
        <v>1350000</v>
      </c>
      <c r="E22" s="127"/>
      <c r="F22" s="127"/>
      <c r="G22" s="127">
        <v>1350000</v>
      </c>
      <c r="H22" s="23">
        <f t="shared" si="4"/>
        <v>1350000</v>
      </c>
      <c r="I22" s="128"/>
    </row>
    <row r="23" spans="1:9" ht="30" customHeight="1" x14ac:dyDescent="0.15">
      <c r="A23" s="4" t="s">
        <v>21</v>
      </c>
      <c r="B23" s="123" t="s">
        <v>187</v>
      </c>
      <c r="C23" s="112" t="s">
        <v>192</v>
      </c>
      <c r="D23" s="127">
        <v>2274800</v>
      </c>
      <c r="E23" s="127"/>
      <c r="F23" s="127"/>
      <c r="G23" s="127" t="s">
        <v>248</v>
      </c>
      <c r="H23" s="23">
        <f t="shared" ref="H23:H24" si="5">SUM(E23:G23)</f>
        <v>0</v>
      </c>
      <c r="I23" s="128"/>
    </row>
    <row r="24" spans="1:9" ht="30" customHeight="1" x14ac:dyDescent="0.15">
      <c r="A24" s="4" t="s">
        <v>21</v>
      </c>
      <c r="B24" s="123" t="s">
        <v>196</v>
      </c>
      <c r="C24" s="112" t="s">
        <v>142</v>
      </c>
      <c r="D24" s="127">
        <v>1670000</v>
      </c>
      <c r="E24" s="127"/>
      <c r="F24" s="127"/>
      <c r="G24" s="127" t="s">
        <v>248</v>
      </c>
      <c r="H24" s="23">
        <f t="shared" si="5"/>
        <v>0</v>
      </c>
      <c r="I24" s="128"/>
    </row>
  </sheetData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topLeftCell="A37" workbookViewId="0">
      <selection activeCell="E19" sqref="E19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21.77734375" style="1" customWidth="1"/>
    <col min="4" max="4" width="18" style="1" customWidth="1"/>
    <col min="5" max="5" width="35" style="1" customWidth="1"/>
    <col min="6" max="16384" width="8.88671875" style="37"/>
  </cols>
  <sheetData>
    <row r="1" spans="1:10" ht="39" customHeight="1" x14ac:dyDescent="0.15">
      <c r="A1" s="144" t="s">
        <v>53</v>
      </c>
      <c r="B1" s="144"/>
      <c r="C1" s="144"/>
      <c r="D1" s="144"/>
      <c r="E1" s="144"/>
    </row>
    <row r="2" spans="1:10" ht="26.25" thickBot="1" x14ac:dyDescent="0.2">
      <c r="A2" s="3" t="s">
        <v>52</v>
      </c>
      <c r="B2" s="3"/>
      <c r="C2" s="65"/>
      <c r="D2" s="65"/>
      <c r="E2" s="58" t="s">
        <v>51</v>
      </c>
    </row>
    <row r="3" spans="1:10" ht="21" customHeight="1" thickTop="1" x14ac:dyDescent="0.15">
      <c r="A3" s="150" t="s">
        <v>50</v>
      </c>
      <c r="B3" s="64" t="s">
        <v>49</v>
      </c>
      <c r="C3" s="156" t="s">
        <v>151</v>
      </c>
      <c r="D3" s="154"/>
      <c r="E3" s="155"/>
    </row>
    <row r="4" spans="1:10" ht="21" customHeight="1" x14ac:dyDescent="0.15">
      <c r="A4" s="151"/>
      <c r="B4" s="63" t="s">
        <v>48</v>
      </c>
      <c r="C4" s="70">
        <v>2260000</v>
      </c>
      <c r="D4" s="68" t="s">
        <v>47</v>
      </c>
      <c r="E4" s="72">
        <v>2147000</v>
      </c>
    </row>
    <row r="5" spans="1:10" ht="21" customHeight="1" x14ac:dyDescent="0.15">
      <c r="A5" s="151"/>
      <c r="B5" s="63" t="s">
        <v>46</v>
      </c>
      <c r="C5" s="71">
        <f>E5/C4</f>
        <v>0.95</v>
      </c>
      <c r="D5" s="68" t="s">
        <v>45</v>
      </c>
      <c r="E5" s="72">
        <v>2147000</v>
      </c>
    </row>
    <row r="6" spans="1:10" ht="21" customHeight="1" x14ac:dyDescent="0.15">
      <c r="A6" s="151"/>
      <c r="B6" s="63" t="s">
        <v>44</v>
      </c>
      <c r="C6" s="87" t="s">
        <v>152</v>
      </c>
      <c r="D6" s="68" t="s">
        <v>56</v>
      </c>
      <c r="E6" s="73" t="s">
        <v>154</v>
      </c>
      <c r="F6" s="37" t="s">
        <v>138</v>
      </c>
    </row>
    <row r="7" spans="1:10" ht="21" customHeight="1" x14ac:dyDescent="0.15">
      <c r="A7" s="151"/>
      <c r="B7" s="63" t="s">
        <v>42</v>
      </c>
      <c r="C7" s="62" t="s">
        <v>41</v>
      </c>
      <c r="D7" s="68" t="s">
        <v>40</v>
      </c>
      <c r="E7" s="73" t="s">
        <v>155</v>
      </c>
    </row>
    <row r="8" spans="1:10" ht="21" customHeight="1" x14ac:dyDescent="0.15">
      <c r="A8" s="151"/>
      <c r="B8" s="63" t="s">
        <v>39</v>
      </c>
      <c r="C8" s="62" t="s">
        <v>57</v>
      </c>
      <c r="D8" s="68" t="s">
        <v>38</v>
      </c>
      <c r="E8" s="73" t="s">
        <v>157</v>
      </c>
    </row>
    <row r="9" spans="1:10" ht="21" customHeight="1" thickBot="1" x14ac:dyDescent="0.2">
      <c r="A9" s="152"/>
      <c r="B9" s="61" t="s">
        <v>37</v>
      </c>
      <c r="C9" s="60" t="s">
        <v>36</v>
      </c>
      <c r="D9" s="69" t="s">
        <v>58</v>
      </c>
      <c r="E9" s="110" t="s">
        <v>159</v>
      </c>
    </row>
    <row r="10" spans="1:10" ht="21" customHeight="1" thickTop="1" x14ac:dyDescent="0.15">
      <c r="A10" s="150" t="s">
        <v>50</v>
      </c>
      <c r="B10" s="64" t="s">
        <v>49</v>
      </c>
      <c r="C10" s="153" t="s">
        <v>216</v>
      </c>
      <c r="D10" s="154"/>
      <c r="E10" s="155"/>
    </row>
    <row r="11" spans="1:10" ht="21" customHeight="1" x14ac:dyDescent="0.15">
      <c r="A11" s="151"/>
      <c r="B11" s="63" t="s">
        <v>48</v>
      </c>
      <c r="C11" s="70">
        <v>9148500</v>
      </c>
      <c r="D11" s="68" t="s">
        <v>47</v>
      </c>
      <c r="E11" s="72">
        <v>8811000</v>
      </c>
    </row>
    <row r="12" spans="1:10" ht="21" customHeight="1" x14ac:dyDescent="0.15">
      <c r="A12" s="151"/>
      <c r="B12" s="63" t="s">
        <v>46</v>
      </c>
      <c r="C12" s="71">
        <f>E12/C11</f>
        <v>0.96310870634530255</v>
      </c>
      <c r="D12" s="68" t="s">
        <v>45</v>
      </c>
      <c r="E12" s="72">
        <v>8811000</v>
      </c>
    </row>
    <row r="13" spans="1:10" ht="21" customHeight="1" x14ac:dyDescent="0.15">
      <c r="A13" s="151"/>
      <c r="B13" s="63" t="s">
        <v>44</v>
      </c>
      <c r="C13" s="87" t="s">
        <v>161</v>
      </c>
      <c r="D13" s="68" t="s">
        <v>56</v>
      </c>
      <c r="E13" s="73" t="s">
        <v>163</v>
      </c>
      <c r="J13" s="37" t="s">
        <v>134</v>
      </c>
    </row>
    <row r="14" spans="1:10" ht="21" customHeight="1" x14ac:dyDescent="0.15">
      <c r="A14" s="151"/>
      <c r="B14" s="63" t="s">
        <v>42</v>
      </c>
      <c r="C14" s="62" t="s">
        <v>41</v>
      </c>
      <c r="D14" s="68" t="s">
        <v>40</v>
      </c>
      <c r="E14" s="73" t="s">
        <v>136</v>
      </c>
    </row>
    <row r="15" spans="1:10" ht="21" customHeight="1" x14ac:dyDescent="0.15">
      <c r="A15" s="151"/>
      <c r="B15" s="63" t="s">
        <v>39</v>
      </c>
      <c r="C15" s="62" t="s">
        <v>57</v>
      </c>
      <c r="D15" s="68" t="s">
        <v>38</v>
      </c>
      <c r="E15" s="73" t="s">
        <v>132</v>
      </c>
    </row>
    <row r="16" spans="1:10" ht="21" customHeight="1" thickBot="1" x14ac:dyDescent="0.2">
      <c r="A16" s="152"/>
      <c r="B16" s="61" t="s">
        <v>37</v>
      </c>
      <c r="C16" s="60" t="s">
        <v>36</v>
      </c>
      <c r="D16" s="69" t="s">
        <v>58</v>
      </c>
      <c r="E16" s="110" t="s">
        <v>166</v>
      </c>
    </row>
    <row r="17" spans="1:10" ht="21" customHeight="1" thickTop="1" x14ac:dyDescent="0.15">
      <c r="A17" s="150" t="s">
        <v>50</v>
      </c>
      <c r="B17" s="64" t="s">
        <v>49</v>
      </c>
      <c r="C17" s="153" t="s">
        <v>167</v>
      </c>
      <c r="D17" s="154"/>
      <c r="E17" s="155"/>
    </row>
    <row r="18" spans="1:10" ht="21" customHeight="1" x14ac:dyDescent="0.15">
      <c r="A18" s="151"/>
      <c r="B18" s="63" t="s">
        <v>48</v>
      </c>
      <c r="C18" s="70">
        <v>4000000</v>
      </c>
      <c r="D18" s="68" t="s">
        <v>47</v>
      </c>
      <c r="E18" s="72">
        <v>3878000</v>
      </c>
    </row>
    <row r="19" spans="1:10" ht="21" customHeight="1" x14ac:dyDescent="0.15">
      <c r="A19" s="151"/>
      <c r="B19" s="63" t="s">
        <v>46</v>
      </c>
      <c r="C19" s="71">
        <f>E19/C18</f>
        <v>0.96950000000000003</v>
      </c>
      <c r="D19" s="68" t="s">
        <v>45</v>
      </c>
      <c r="E19" s="72">
        <v>3878000</v>
      </c>
    </row>
    <row r="20" spans="1:10" ht="21" customHeight="1" x14ac:dyDescent="0.15">
      <c r="A20" s="151"/>
      <c r="B20" s="63" t="s">
        <v>44</v>
      </c>
      <c r="C20" s="87" t="s">
        <v>219</v>
      </c>
      <c r="D20" s="68" t="s">
        <v>56</v>
      </c>
      <c r="E20" s="73" t="s">
        <v>163</v>
      </c>
      <c r="J20" s="37" t="s">
        <v>134</v>
      </c>
    </row>
    <row r="21" spans="1:10" ht="21" customHeight="1" x14ac:dyDescent="0.15">
      <c r="A21" s="151"/>
      <c r="B21" s="63" t="s">
        <v>42</v>
      </c>
      <c r="C21" s="62" t="s">
        <v>41</v>
      </c>
      <c r="D21" s="68" t="s">
        <v>40</v>
      </c>
      <c r="E21" s="73" t="s">
        <v>168</v>
      </c>
    </row>
    <row r="22" spans="1:10" ht="21" customHeight="1" x14ac:dyDescent="0.15">
      <c r="A22" s="151"/>
      <c r="B22" s="63" t="s">
        <v>39</v>
      </c>
      <c r="C22" s="62" t="s">
        <v>57</v>
      </c>
      <c r="D22" s="68" t="s">
        <v>38</v>
      </c>
      <c r="E22" s="73" t="s">
        <v>170</v>
      </c>
    </row>
    <row r="23" spans="1:10" ht="21" customHeight="1" thickBot="1" x14ac:dyDescent="0.2">
      <c r="A23" s="152"/>
      <c r="B23" s="61" t="s">
        <v>37</v>
      </c>
      <c r="C23" s="60" t="s">
        <v>36</v>
      </c>
      <c r="D23" s="69" t="s">
        <v>58</v>
      </c>
      <c r="E23" s="110" t="s">
        <v>172</v>
      </c>
    </row>
    <row r="24" spans="1:10" ht="21" customHeight="1" thickTop="1" x14ac:dyDescent="0.15">
      <c r="A24" s="150" t="s">
        <v>50</v>
      </c>
      <c r="B24" s="64" t="s">
        <v>49</v>
      </c>
      <c r="C24" s="153" t="s">
        <v>174</v>
      </c>
      <c r="D24" s="154"/>
      <c r="E24" s="155"/>
    </row>
    <row r="25" spans="1:10" ht="21" customHeight="1" x14ac:dyDescent="0.15">
      <c r="A25" s="151"/>
      <c r="B25" s="63" t="s">
        <v>48</v>
      </c>
      <c r="C25" s="70">
        <v>800000</v>
      </c>
      <c r="D25" s="68" t="s">
        <v>47</v>
      </c>
      <c r="E25" s="72">
        <v>700000</v>
      </c>
    </row>
    <row r="26" spans="1:10" ht="21" customHeight="1" x14ac:dyDescent="0.15">
      <c r="A26" s="151"/>
      <c r="B26" s="63" t="s">
        <v>46</v>
      </c>
      <c r="C26" s="71">
        <f>E26/C25</f>
        <v>0.875</v>
      </c>
      <c r="D26" s="68" t="s">
        <v>45</v>
      </c>
      <c r="E26" s="72">
        <v>700000</v>
      </c>
    </row>
    <row r="27" spans="1:10" ht="21" customHeight="1" x14ac:dyDescent="0.15">
      <c r="A27" s="151"/>
      <c r="B27" s="63" t="s">
        <v>44</v>
      </c>
      <c r="C27" s="87" t="s">
        <v>221</v>
      </c>
      <c r="D27" s="68" t="s">
        <v>56</v>
      </c>
      <c r="E27" s="73" t="s">
        <v>163</v>
      </c>
      <c r="J27" s="37" t="s">
        <v>134</v>
      </c>
    </row>
    <row r="28" spans="1:10" ht="21" customHeight="1" x14ac:dyDescent="0.15">
      <c r="A28" s="151"/>
      <c r="B28" s="63" t="s">
        <v>42</v>
      </c>
      <c r="C28" s="62" t="s">
        <v>41</v>
      </c>
      <c r="D28" s="68" t="s">
        <v>40</v>
      </c>
      <c r="E28" s="73" t="s">
        <v>168</v>
      </c>
    </row>
    <row r="29" spans="1:10" ht="21" customHeight="1" x14ac:dyDescent="0.15">
      <c r="A29" s="151"/>
      <c r="B29" s="63" t="s">
        <v>39</v>
      </c>
      <c r="C29" s="62" t="s">
        <v>57</v>
      </c>
      <c r="D29" s="68" t="s">
        <v>38</v>
      </c>
      <c r="E29" s="73" t="s">
        <v>176</v>
      </c>
    </row>
    <row r="30" spans="1:10" ht="21" customHeight="1" thickBot="1" x14ac:dyDescent="0.2">
      <c r="A30" s="152"/>
      <c r="B30" s="61" t="s">
        <v>37</v>
      </c>
      <c r="C30" s="60" t="s">
        <v>36</v>
      </c>
      <c r="D30" s="69" t="s">
        <v>58</v>
      </c>
      <c r="E30" s="110" t="s">
        <v>178</v>
      </c>
    </row>
    <row r="31" spans="1:10" ht="21" customHeight="1" thickTop="1" x14ac:dyDescent="0.15">
      <c r="A31" s="150" t="s">
        <v>50</v>
      </c>
      <c r="B31" s="64" t="s">
        <v>49</v>
      </c>
      <c r="C31" s="153" t="s">
        <v>179</v>
      </c>
      <c r="D31" s="154"/>
      <c r="E31" s="155"/>
    </row>
    <row r="32" spans="1:10" ht="21" customHeight="1" x14ac:dyDescent="0.15">
      <c r="A32" s="151"/>
      <c r="B32" s="63" t="s">
        <v>48</v>
      </c>
      <c r="C32" s="70">
        <v>1500000</v>
      </c>
      <c r="D32" s="68" t="s">
        <v>47</v>
      </c>
      <c r="E32" s="72">
        <v>1350000</v>
      </c>
    </row>
    <row r="33" spans="1:10" ht="21" customHeight="1" x14ac:dyDescent="0.15">
      <c r="A33" s="151"/>
      <c r="B33" s="63" t="s">
        <v>46</v>
      </c>
      <c r="C33" s="71">
        <f>E33/C32</f>
        <v>0.9</v>
      </c>
      <c r="D33" s="68" t="s">
        <v>45</v>
      </c>
      <c r="E33" s="72">
        <v>1350000</v>
      </c>
    </row>
    <row r="34" spans="1:10" ht="21" customHeight="1" x14ac:dyDescent="0.15">
      <c r="A34" s="151"/>
      <c r="B34" s="63" t="s">
        <v>44</v>
      </c>
      <c r="C34" s="87" t="s">
        <v>161</v>
      </c>
      <c r="D34" s="68" t="s">
        <v>56</v>
      </c>
      <c r="E34" s="73" t="s">
        <v>181</v>
      </c>
      <c r="J34" s="37" t="s">
        <v>134</v>
      </c>
    </row>
    <row r="35" spans="1:10" ht="21" customHeight="1" x14ac:dyDescent="0.15">
      <c r="A35" s="151"/>
      <c r="B35" s="63" t="s">
        <v>42</v>
      </c>
      <c r="C35" s="62" t="s">
        <v>41</v>
      </c>
      <c r="D35" s="68" t="s">
        <v>40</v>
      </c>
      <c r="E35" s="73" t="s">
        <v>182</v>
      </c>
    </row>
    <row r="36" spans="1:10" ht="21" customHeight="1" x14ac:dyDescent="0.15">
      <c r="A36" s="151"/>
      <c r="B36" s="63" t="s">
        <v>39</v>
      </c>
      <c r="C36" s="62" t="s">
        <v>57</v>
      </c>
      <c r="D36" s="68" t="s">
        <v>38</v>
      </c>
      <c r="E36" s="73" t="s">
        <v>184</v>
      </c>
    </row>
    <row r="37" spans="1:10" ht="21" customHeight="1" thickBot="1" x14ac:dyDescent="0.2">
      <c r="A37" s="152"/>
      <c r="B37" s="61" t="s">
        <v>37</v>
      </c>
      <c r="C37" s="60" t="s">
        <v>36</v>
      </c>
      <c r="D37" s="69" t="s">
        <v>58</v>
      </c>
      <c r="E37" s="110" t="s">
        <v>186</v>
      </c>
    </row>
    <row r="38" spans="1:10" ht="21" customHeight="1" thickTop="1" x14ac:dyDescent="0.15">
      <c r="A38" s="150" t="s">
        <v>50</v>
      </c>
      <c r="B38" s="64" t="s">
        <v>49</v>
      </c>
      <c r="C38" s="153" t="s">
        <v>188</v>
      </c>
      <c r="D38" s="154"/>
      <c r="E38" s="155"/>
    </row>
    <row r="39" spans="1:10" ht="21" customHeight="1" x14ac:dyDescent="0.15">
      <c r="A39" s="151"/>
      <c r="B39" s="63" t="s">
        <v>48</v>
      </c>
      <c r="C39" s="70">
        <v>2315500</v>
      </c>
      <c r="D39" s="68" t="s">
        <v>47</v>
      </c>
      <c r="E39" s="72">
        <v>2274800</v>
      </c>
    </row>
    <row r="40" spans="1:10" ht="21" customHeight="1" x14ac:dyDescent="0.15">
      <c r="A40" s="151"/>
      <c r="B40" s="63" t="s">
        <v>46</v>
      </c>
      <c r="C40" s="71">
        <f>E40/C39</f>
        <v>0.98242280285035632</v>
      </c>
      <c r="D40" s="68" t="s">
        <v>45</v>
      </c>
      <c r="E40" s="72">
        <v>2274800</v>
      </c>
    </row>
    <row r="41" spans="1:10" ht="21" customHeight="1" x14ac:dyDescent="0.15">
      <c r="A41" s="151"/>
      <c r="B41" s="63" t="s">
        <v>44</v>
      </c>
      <c r="C41" s="87" t="s">
        <v>189</v>
      </c>
      <c r="D41" s="68" t="s">
        <v>56</v>
      </c>
      <c r="E41" s="73" t="s">
        <v>228</v>
      </c>
      <c r="J41" s="37" t="s">
        <v>134</v>
      </c>
    </row>
    <row r="42" spans="1:10" ht="21" customHeight="1" x14ac:dyDescent="0.15">
      <c r="A42" s="151"/>
      <c r="B42" s="63" t="s">
        <v>42</v>
      </c>
      <c r="C42" s="62" t="s">
        <v>41</v>
      </c>
      <c r="D42" s="68" t="s">
        <v>40</v>
      </c>
      <c r="E42" s="73" t="s">
        <v>191</v>
      </c>
    </row>
    <row r="43" spans="1:10" ht="21" customHeight="1" x14ac:dyDescent="0.15">
      <c r="A43" s="151"/>
      <c r="B43" s="63" t="s">
        <v>39</v>
      </c>
      <c r="C43" s="62" t="s">
        <v>57</v>
      </c>
      <c r="D43" s="68" t="s">
        <v>38</v>
      </c>
      <c r="E43" s="73" t="s">
        <v>193</v>
      </c>
    </row>
    <row r="44" spans="1:10" ht="21" customHeight="1" thickBot="1" x14ac:dyDescent="0.2">
      <c r="A44" s="152"/>
      <c r="B44" s="61" t="s">
        <v>37</v>
      </c>
      <c r="C44" s="60" t="s">
        <v>36</v>
      </c>
      <c r="D44" s="69" t="s">
        <v>58</v>
      </c>
      <c r="E44" s="110" t="s">
        <v>195</v>
      </c>
    </row>
    <row r="45" spans="1:10" ht="21" customHeight="1" thickTop="1" x14ac:dyDescent="0.15">
      <c r="A45" s="150" t="s">
        <v>50</v>
      </c>
      <c r="B45" s="64" t="s">
        <v>49</v>
      </c>
      <c r="C45" s="153" t="s">
        <v>197</v>
      </c>
      <c r="D45" s="154"/>
      <c r="E45" s="155"/>
    </row>
    <row r="46" spans="1:10" ht="21" customHeight="1" x14ac:dyDescent="0.15">
      <c r="A46" s="151"/>
      <c r="B46" s="63" t="s">
        <v>48</v>
      </c>
      <c r="C46" s="70">
        <v>1746000</v>
      </c>
      <c r="D46" s="68" t="s">
        <v>47</v>
      </c>
      <c r="E46" s="72">
        <v>1670000</v>
      </c>
    </row>
    <row r="47" spans="1:10" ht="21" customHeight="1" x14ac:dyDescent="0.15">
      <c r="A47" s="151"/>
      <c r="B47" s="63" t="s">
        <v>46</v>
      </c>
      <c r="C47" s="71">
        <f>E47/C46</f>
        <v>0.9564719358533792</v>
      </c>
      <c r="D47" s="68" t="s">
        <v>45</v>
      </c>
      <c r="E47" s="72">
        <v>1670000</v>
      </c>
    </row>
    <row r="48" spans="1:10" ht="21" customHeight="1" x14ac:dyDescent="0.15">
      <c r="A48" s="151"/>
      <c r="B48" s="63" t="s">
        <v>44</v>
      </c>
      <c r="C48" s="87" t="s">
        <v>189</v>
      </c>
      <c r="D48" s="68" t="s">
        <v>56</v>
      </c>
      <c r="E48" s="73" t="s">
        <v>198</v>
      </c>
      <c r="J48" s="37" t="s">
        <v>134</v>
      </c>
    </row>
    <row r="49" spans="1:10" ht="21" customHeight="1" x14ac:dyDescent="0.15">
      <c r="A49" s="151"/>
      <c r="B49" s="63" t="s">
        <v>42</v>
      </c>
      <c r="C49" s="62" t="s">
        <v>41</v>
      </c>
      <c r="D49" s="68" t="s">
        <v>40</v>
      </c>
      <c r="E49" s="73" t="s">
        <v>199</v>
      </c>
    </row>
    <row r="50" spans="1:10" ht="21" customHeight="1" x14ac:dyDescent="0.15">
      <c r="A50" s="151"/>
      <c r="B50" s="63" t="s">
        <v>39</v>
      </c>
      <c r="C50" s="62" t="s">
        <v>57</v>
      </c>
      <c r="D50" s="68" t="s">
        <v>38</v>
      </c>
      <c r="E50" s="73" t="s">
        <v>139</v>
      </c>
    </row>
    <row r="51" spans="1:10" ht="21" customHeight="1" thickBot="1" x14ac:dyDescent="0.2">
      <c r="A51" s="152"/>
      <c r="B51" s="61" t="s">
        <v>37</v>
      </c>
      <c r="C51" s="60" t="s">
        <v>36</v>
      </c>
      <c r="D51" s="69" t="s">
        <v>58</v>
      </c>
      <c r="E51" s="110" t="s">
        <v>140</v>
      </c>
    </row>
    <row r="52" spans="1:10" ht="21" customHeight="1" thickTop="1" x14ac:dyDescent="0.15">
      <c r="A52" s="150" t="s">
        <v>50</v>
      </c>
      <c r="B52" s="64" t="s">
        <v>49</v>
      </c>
      <c r="C52" s="153" t="s">
        <v>200</v>
      </c>
      <c r="D52" s="154"/>
      <c r="E52" s="155"/>
    </row>
    <row r="53" spans="1:10" ht="21" customHeight="1" x14ac:dyDescent="0.15">
      <c r="A53" s="151"/>
      <c r="B53" s="63" t="s">
        <v>48</v>
      </c>
      <c r="C53" s="70">
        <v>1100000</v>
      </c>
      <c r="D53" s="68" t="s">
        <v>47</v>
      </c>
      <c r="E53" s="72">
        <v>1210000</v>
      </c>
    </row>
    <row r="54" spans="1:10" ht="21" customHeight="1" x14ac:dyDescent="0.15">
      <c r="A54" s="151"/>
      <c r="B54" s="63" t="s">
        <v>46</v>
      </c>
      <c r="C54" s="71">
        <f>E54/C53</f>
        <v>1.1000000000000001</v>
      </c>
      <c r="D54" s="68" t="s">
        <v>45</v>
      </c>
      <c r="E54" s="72">
        <v>1210000</v>
      </c>
    </row>
    <row r="55" spans="1:10" ht="21" customHeight="1" x14ac:dyDescent="0.15">
      <c r="A55" s="151"/>
      <c r="B55" s="63" t="s">
        <v>44</v>
      </c>
      <c r="C55" s="87" t="s">
        <v>201</v>
      </c>
      <c r="D55" s="68" t="s">
        <v>56</v>
      </c>
      <c r="E55" s="73" t="s">
        <v>202</v>
      </c>
      <c r="J55" s="37" t="s">
        <v>134</v>
      </c>
    </row>
    <row r="56" spans="1:10" ht="21" customHeight="1" x14ac:dyDescent="0.15">
      <c r="A56" s="151"/>
      <c r="B56" s="63" t="s">
        <v>42</v>
      </c>
      <c r="C56" s="62" t="s">
        <v>41</v>
      </c>
      <c r="D56" s="68" t="s">
        <v>40</v>
      </c>
      <c r="E56" s="73" t="s">
        <v>203</v>
      </c>
    </row>
    <row r="57" spans="1:10" ht="21" customHeight="1" x14ac:dyDescent="0.15">
      <c r="A57" s="151"/>
      <c r="B57" s="63" t="s">
        <v>39</v>
      </c>
      <c r="C57" s="62" t="s">
        <v>57</v>
      </c>
      <c r="D57" s="68" t="s">
        <v>38</v>
      </c>
      <c r="E57" s="73" t="s">
        <v>205</v>
      </c>
    </row>
    <row r="58" spans="1:10" ht="21" customHeight="1" thickBot="1" x14ac:dyDescent="0.2">
      <c r="A58" s="152"/>
      <c r="B58" s="61" t="s">
        <v>37</v>
      </c>
      <c r="C58" s="60" t="s">
        <v>36</v>
      </c>
      <c r="D58" s="69" t="s">
        <v>58</v>
      </c>
      <c r="E58" s="110" t="s">
        <v>207</v>
      </c>
    </row>
    <row r="59" spans="1:10" ht="21" customHeight="1" thickTop="1" x14ac:dyDescent="0.15">
      <c r="A59" s="150" t="s">
        <v>50</v>
      </c>
      <c r="B59" s="64" t="s">
        <v>49</v>
      </c>
      <c r="C59" s="153" t="s">
        <v>208</v>
      </c>
      <c r="D59" s="154"/>
      <c r="E59" s="155"/>
    </row>
    <row r="60" spans="1:10" ht="21" customHeight="1" x14ac:dyDescent="0.15">
      <c r="A60" s="151"/>
      <c r="B60" s="63" t="s">
        <v>48</v>
      </c>
      <c r="C60" s="70">
        <v>1085000</v>
      </c>
      <c r="D60" s="68" t="s">
        <v>47</v>
      </c>
      <c r="E60" s="72">
        <v>1085000</v>
      </c>
    </row>
    <row r="61" spans="1:10" ht="21" customHeight="1" x14ac:dyDescent="0.15">
      <c r="A61" s="151"/>
      <c r="B61" s="63" t="s">
        <v>46</v>
      </c>
      <c r="C61" s="71">
        <f>E61/C60</f>
        <v>1</v>
      </c>
      <c r="D61" s="68" t="s">
        <v>45</v>
      </c>
      <c r="E61" s="72">
        <v>1085000</v>
      </c>
    </row>
    <row r="62" spans="1:10" ht="21" customHeight="1" x14ac:dyDescent="0.15">
      <c r="A62" s="151"/>
      <c r="B62" s="63" t="s">
        <v>44</v>
      </c>
      <c r="C62" s="87" t="s">
        <v>209</v>
      </c>
      <c r="D62" s="68" t="s">
        <v>56</v>
      </c>
      <c r="E62" s="73" t="s">
        <v>238</v>
      </c>
      <c r="J62" s="37" t="s">
        <v>134</v>
      </c>
    </row>
    <row r="63" spans="1:10" ht="21" customHeight="1" x14ac:dyDescent="0.15">
      <c r="A63" s="151"/>
      <c r="B63" s="63" t="s">
        <v>42</v>
      </c>
      <c r="C63" s="62" t="s">
        <v>41</v>
      </c>
      <c r="D63" s="68" t="s">
        <v>40</v>
      </c>
      <c r="E63" s="73" t="s">
        <v>210</v>
      </c>
    </row>
    <row r="64" spans="1:10" ht="21" customHeight="1" x14ac:dyDescent="0.15">
      <c r="A64" s="151"/>
      <c r="B64" s="63" t="s">
        <v>39</v>
      </c>
      <c r="C64" s="62" t="s">
        <v>57</v>
      </c>
      <c r="D64" s="68" t="s">
        <v>38</v>
      </c>
      <c r="E64" s="73" t="s">
        <v>212</v>
      </c>
    </row>
    <row r="65" spans="1:5" ht="21" customHeight="1" thickBot="1" x14ac:dyDescent="0.2">
      <c r="A65" s="152"/>
      <c r="B65" s="61" t="s">
        <v>37</v>
      </c>
      <c r="C65" s="60" t="s">
        <v>36</v>
      </c>
      <c r="D65" s="69" t="s">
        <v>58</v>
      </c>
      <c r="E65" s="110" t="s">
        <v>214</v>
      </c>
    </row>
    <row r="66" spans="1:5" ht="14.25" thickTop="1" x14ac:dyDescent="0.15"/>
  </sheetData>
  <mergeCells count="19">
    <mergeCell ref="A17:A23"/>
    <mergeCell ref="C17:E17"/>
    <mergeCell ref="A10:A16"/>
    <mergeCell ref="C10:E10"/>
    <mergeCell ref="A1:E1"/>
    <mergeCell ref="A3:A9"/>
    <mergeCell ref="C3:E3"/>
    <mergeCell ref="A24:A30"/>
    <mergeCell ref="C24:E24"/>
    <mergeCell ref="A31:A37"/>
    <mergeCell ref="C31:E31"/>
    <mergeCell ref="A38:A44"/>
    <mergeCell ref="C38:E38"/>
    <mergeCell ref="A45:A51"/>
    <mergeCell ref="C45:E45"/>
    <mergeCell ref="A52:A58"/>
    <mergeCell ref="C52:E52"/>
    <mergeCell ref="A59:A65"/>
    <mergeCell ref="C59:E59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workbookViewId="0">
      <selection activeCell="B19" sqref="B19:F19"/>
    </sheetView>
  </sheetViews>
  <sheetFormatPr defaultRowHeight="13.5" x14ac:dyDescent="0.15"/>
  <cols>
    <col min="1" max="1" width="17.109375" style="1" customWidth="1"/>
    <col min="2" max="2" width="20.44140625" style="5" customWidth="1"/>
    <col min="3" max="3" width="18.33203125" style="5" customWidth="1"/>
    <col min="4" max="4" width="15.5546875" style="5" customWidth="1"/>
    <col min="5" max="6" width="15.5546875" style="1" customWidth="1"/>
    <col min="7" max="16384" width="8.88671875" style="37"/>
  </cols>
  <sheetData>
    <row r="1" spans="1:6" ht="49.5" customHeight="1" x14ac:dyDescent="0.15">
      <c r="A1" s="144" t="s">
        <v>75</v>
      </c>
      <c r="B1" s="144"/>
      <c r="C1" s="144"/>
      <c r="D1" s="144"/>
      <c r="E1" s="144"/>
      <c r="F1" s="144"/>
    </row>
    <row r="2" spans="1:6" ht="26.25" thickBot="1" x14ac:dyDescent="0.2">
      <c r="A2" s="3" t="s">
        <v>60</v>
      </c>
      <c r="B2" s="84"/>
      <c r="C2" s="83"/>
      <c r="D2" s="83"/>
      <c r="E2" s="65"/>
      <c r="F2" s="82" t="s">
        <v>74</v>
      </c>
    </row>
    <row r="3" spans="1:6" ht="25.5" customHeight="1" thickTop="1" x14ac:dyDescent="0.15">
      <c r="A3" s="78" t="s">
        <v>73</v>
      </c>
      <c r="B3" s="167" t="s">
        <v>151</v>
      </c>
      <c r="C3" s="168"/>
      <c r="D3" s="168"/>
      <c r="E3" s="168"/>
      <c r="F3" s="169"/>
    </row>
    <row r="4" spans="1:6" ht="25.5" customHeight="1" x14ac:dyDescent="0.15">
      <c r="A4" s="157" t="s">
        <v>72</v>
      </c>
      <c r="B4" s="170" t="s">
        <v>44</v>
      </c>
      <c r="C4" s="170" t="s">
        <v>43</v>
      </c>
      <c r="D4" s="75" t="s">
        <v>71</v>
      </c>
      <c r="E4" s="75" t="s">
        <v>45</v>
      </c>
      <c r="F4" s="77" t="s">
        <v>70</v>
      </c>
    </row>
    <row r="5" spans="1:6" ht="25.5" customHeight="1" x14ac:dyDescent="0.15">
      <c r="A5" s="157"/>
      <c r="B5" s="171"/>
      <c r="C5" s="172"/>
      <c r="D5" s="75" t="s">
        <v>69</v>
      </c>
      <c r="E5" s="75" t="s">
        <v>68</v>
      </c>
      <c r="F5" s="77" t="s">
        <v>67</v>
      </c>
    </row>
    <row r="6" spans="1:6" ht="39" customHeight="1" x14ac:dyDescent="0.15">
      <c r="A6" s="157"/>
      <c r="B6" s="87" t="s">
        <v>152</v>
      </c>
      <c r="C6" s="80" t="s">
        <v>153</v>
      </c>
      <c r="D6" s="70">
        <v>2260000</v>
      </c>
      <c r="E6" s="85">
        <v>2147000</v>
      </c>
      <c r="F6" s="76">
        <f>E6/D6</f>
        <v>0.95</v>
      </c>
    </row>
    <row r="7" spans="1:6" ht="25.5" customHeight="1" x14ac:dyDescent="0.15">
      <c r="A7" s="157" t="s">
        <v>38</v>
      </c>
      <c r="B7" s="75" t="s">
        <v>66</v>
      </c>
      <c r="C7" s="109" t="s">
        <v>65</v>
      </c>
      <c r="D7" s="158" t="s">
        <v>64</v>
      </c>
      <c r="E7" s="159"/>
      <c r="F7" s="160"/>
    </row>
    <row r="8" spans="1:6" ht="25.5" customHeight="1" x14ac:dyDescent="0.15">
      <c r="A8" s="157"/>
      <c r="B8" s="79" t="s">
        <v>242</v>
      </c>
      <c r="C8" s="86" t="s">
        <v>215</v>
      </c>
      <c r="D8" s="120" t="s">
        <v>158</v>
      </c>
      <c r="E8" s="118"/>
      <c r="F8" s="119"/>
    </row>
    <row r="9" spans="1:6" ht="25.5" customHeight="1" x14ac:dyDescent="0.15">
      <c r="A9" s="108" t="s">
        <v>63</v>
      </c>
      <c r="B9" s="161" t="s">
        <v>62</v>
      </c>
      <c r="C9" s="162"/>
      <c r="D9" s="162"/>
      <c r="E9" s="162"/>
      <c r="F9" s="163"/>
    </row>
    <row r="10" spans="1:6" ht="25.5" customHeight="1" x14ac:dyDescent="0.15">
      <c r="A10" s="108" t="s">
        <v>61</v>
      </c>
      <c r="B10" s="161" t="s">
        <v>21</v>
      </c>
      <c r="C10" s="162"/>
      <c r="D10" s="162"/>
      <c r="E10" s="162"/>
      <c r="F10" s="163"/>
    </row>
    <row r="11" spans="1:6" ht="25.5" customHeight="1" thickBot="1" x14ac:dyDescent="0.2">
      <c r="A11" s="74" t="s">
        <v>59</v>
      </c>
      <c r="B11" s="164"/>
      <c r="C11" s="165"/>
      <c r="D11" s="165"/>
      <c r="E11" s="165"/>
      <c r="F11" s="166"/>
    </row>
    <row r="12" spans="1:6" ht="25.5" customHeight="1" thickTop="1" x14ac:dyDescent="0.15">
      <c r="A12" s="78" t="s">
        <v>73</v>
      </c>
      <c r="B12" s="167" t="s">
        <v>216</v>
      </c>
      <c r="C12" s="168"/>
      <c r="D12" s="168"/>
      <c r="E12" s="168"/>
      <c r="F12" s="169"/>
    </row>
    <row r="13" spans="1:6" ht="25.5" customHeight="1" x14ac:dyDescent="0.15">
      <c r="A13" s="157" t="s">
        <v>72</v>
      </c>
      <c r="B13" s="170" t="s">
        <v>44</v>
      </c>
      <c r="C13" s="170" t="s">
        <v>43</v>
      </c>
      <c r="D13" s="75" t="s">
        <v>71</v>
      </c>
      <c r="E13" s="75" t="s">
        <v>45</v>
      </c>
      <c r="F13" s="77" t="s">
        <v>70</v>
      </c>
    </row>
    <row r="14" spans="1:6" ht="25.5" customHeight="1" x14ac:dyDescent="0.15">
      <c r="A14" s="157"/>
      <c r="B14" s="171"/>
      <c r="C14" s="172"/>
      <c r="D14" s="75" t="s">
        <v>69</v>
      </c>
      <c r="E14" s="75" t="s">
        <v>68</v>
      </c>
      <c r="F14" s="77" t="s">
        <v>67</v>
      </c>
    </row>
    <row r="15" spans="1:6" ht="39" customHeight="1" x14ac:dyDescent="0.15">
      <c r="A15" s="157"/>
      <c r="B15" s="87" t="s">
        <v>161</v>
      </c>
      <c r="C15" s="80" t="s">
        <v>162</v>
      </c>
      <c r="D15" s="70">
        <v>9148500</v>
      </c>
      <c r="E15" s="85">
        <v>8811000</v>
      </c>
      <c r="F15" s="76">
        <f>E15/D15</f>
        <v>0.96310870634530255</v>
      </c>
    </row>
    <row r="16" spans="1:6" ht="25.5" customHeight="1" x14ac:dyDescent="0.15">
      <c r="A16" s="157" t="s">
        <v>38</v>
      </c>
      <c r="B16" s="75" t="s">
        <v>66</v>
      </c>
      <c r="C16" s="117" t="s">
        <v>65</v>
      </c>
      <c r="D16" s="158" t="s">
        <v>64</v>
      </c>
      <c r="E16" s="159"/>
      <c r="F16" s="160"/>
    </row>
    <row r="17" spans="1:6" ht="25.5" customHeight="1" x14ac:dyDescent="0.15">
      <c r="A17" s="157"/>
      <c r="B17" s="79" t="s">
        <v>164</v>
      </c>
      <c r="C17" s="86" t="s">
        <v>217</v>
      </c>
      <c r="D17" s="120" t="s">
        <v>165</v>
      </c>
      <c r="E17" s="121"/>
      <c r="F17" s="122"/>
    </row>
    <row r="18" spans="1:6" ht="25.5" customHeight="1" x14ac:dyDescent="0.15">
      <c r="A18" s="116" t="s">
        <v>63</v>
      </c>
      <c r="B18" s="161" t="s">
        <v>62</v>
      </c>
      <c r="C18" s="162"/>
      <c r="D18" s="162"/>
      <c r="E18" s="162"/>
      <c r="F18" s="163"/>
    </row>
    <row r="19" spans="1:6" ht="25.5" customHeight="1" x14ac:dyDescent="0.15">
      <c r="A19" s="116" t="s">
        <v>61</v>
      </c>
      <c r="B19" s="161" t="s">
        <v>21</v>
      </c>
      <c r="C19" s="162"/>
      <c r="D19" s="162"/>
      <c r="E19" s="162"/>
      <c r="F19" s="163"/>
    </row>
    <row r="20" spans="1:6" ht="25.5" customHeight="1" thickBot="1" x14ac:dyDescent="0.2">
      <c r="A20" s="74" t="s">
        <v>59</v>
      </c>
      <c r="B20" s="164"/>
      <c r="C20" s="165"/>
      <c r="D20" s="165"/>
      <c r="E20" s="165"/>
      <c r="F20" s="166"/>
    </row>
    <row r="21" spans="1:6" ht="25.5" customHeight="1" thickTop="1" x14ac:dyDescent="0.15">
      <c r="A21" s="78" t="s">
        <v>73</v>
      </c>
      <c r="B21" s="167" t="s">
        <v>218</v>
      </c>
      <c r="C21" s="168"/>
      <c r="D21" s="168"/>
      <c r="E21" s="168"/>
      <c r="F21" s="169"/>
    </row>
    <row r="22" spans="1:6" ht="25.5" customHeight="1" x14ac:dyDescent="0.15">
      <c r="A22" s="157" t="s">
        <v>72</v>
      </c>
      <c r="B22" s="170" t="s">
        <v>44</v>
      </c>
      <c r="C22" s="170" t="s">
        <v>43</v>
      </c>
      <c r="D22" s="75" t="s">
        <v>71</v>
      </c>
      <c r="E22" s="75" t="s">
        <v>45</v>
      </c>
      <c r="F22" s="77" t="s">
        <v>70</v>
      </c>
    </row>
    <row r="23" spans="1:6" ht="25.5" customHeight="1" x14ac:dyDescent="0.15">
      <c r="A23" s="157"/>
      <c r="B23" s="171"/>
      <c r="C23" s="172"/>
      <c r="D23" s="75" t="s">
        <v>69</v>
      </c>
      <c r="E23" s="75" t="s">
        <v>68</v>
      </c>
      <c r="F23" s="77" t="s">
        <v>67</v>
      </c>
    </row>
    <row r="24" spans="1:6" ht="39" customHeight="1" x14ac:dyDescent="0.15">
      <c r="A24" s="157"/>
      <c r="B24" s="81" t="s">
        <v>160</v>
      </c>
      <c r="C24" s="80" t="s">
        <v>163</v>
      </c>
      <c r="D24" s="70">
        <v>4000000</v>
      </c>
      <c r="E24" s="85">
        <v>3878000</v>
      </c>
      <c r="F24" s="76">
        <f>E24/D24</f>
        <v>0.96950000000000003</v>
      </c>
    </row>
    <row r="25" spans="1:6" ht="25.5" customHeight="1" x14ac:dyDescent="0.15">
      <c r="A25" s="157" t="s">
        <v>38</v>
      </c>
      <c r="B25" s="75" t="s">
        <v>66</v>
      </c>
      <c r="C25" s="117" t="s">
        <v>65</v>
      </c>
      <c r="D25" s="158" t="s">
        <v>64</v>
      </c>
      <c r="E25" s="159"/>
      <c r="F25" s="160"/>
    </row>
    <row r="26" spans="1:6" ht="25.5" customHeight="1" x14ac:dyDescent="0.15">
      <c r="A26" s="157"/>
      <c r="B26" s="79" t="s">
        <v>169</v>
      </c>
      <c r="C26" s="86" t="s">
        <v>220</v>
      </c>
      <c r="D26" s="120" t="s">
        <v>171</v>
      </c>
      <c r="E26" s="121"/>
      <c r="F26" s="122"/>
    </row>
    <row r="27" spans="1:6" ht="25.5" customHeight="1" x14ac:dyDescent="0.15">
      <c r="A27" s="116" t="s">
        <v>63</v>
      </c>
      <c r="B27" s="161" t="s">
        <v>62</v>
      </c>
      <c r="C27" s="162"/>
      <c r="D27" s="162"/>
      <c r="E27" s="162"/>
      <c r="F27" s="163"/>
    </row>
    <row r="28" spans="1:6" ht="25.5" customHeight="1" x14ac:dyDescent="0.15">
      <c r="A28" s="116" t="s">
        <v>61</v>
      </c>
      <c r="B28" s="161" t="s">
        <v>21</v>
      </c>
      <c r="C28" s="162"/>
      <c r="D28" s="162"/>
      <c r="E28" s="162"/>
      <c r="F28" s="163"/>
    </row>
    <row r="29" spans="1:6" ht="25.5" customHeight="1" thickBot="1" x14ac:dyDescent="0.2">
      <c r="A29" s="74" t="s">
        <v>59</v>
      </c>
      <c r="B29" s="164"/>
      <c r="C29" s="165"/>
      <c r="D29" s="165"/>
      <c r="E29" s="165"/>
      <c r="F29" s="166"/>
    </row>
    <row r="30" spans="1:6" ht="25.5" customHeight="1" thickTop="1" x14ac:dyDescent="0.15">
      <c r="A30" s="78" t="s">
        <v>73</v>
      </c>
      <c r="B30" s="167" t="s">
        <v>174</v>
      </c>
      <c r="C30" s="168"/>
      <c r="D30" s="168"/>
      <c r="E30" s="168"/>
      <c r="F30" s="169"/>
    </row>
    <row r="31" spans="1:6" ht="25.5" customHeight="1" x14ac:dyDescent="0.15">
      <c r="A31" s="157" t="s">
        <v>72</v>
      </c>
      <c r="B31" s="170" t="s">
        <v>44</v>
      </c>
      <c r="C31" s="170" t="s">
        <v>43</v>
      </c>
      <c r="D31" s="75" t="s">
        <v>71</v>
      </c>
      <c r="E31" s="75" t="s">
        <v>45</v>
      </c>
      <c r="F31" s="77" t="s">
        <v>70</v>
      </c>
    </row>
    <row r="32" spans="1:6" ht="25.5" customHeight="1" x14ac:dyDescent="0.15">
      <c r="A32" s="157"/>
      <c r="B32" s="171"/>
      <c r="C32" s="172"/>
      <c r="D32" s="75" t="s">
        <v>69</v>
      </c>
      <c r="E32" s="75" t="s">
        <v>68</v>
      </c>
      <c r="F32" s="77" t="s">
        <v>67</v>
      </c>
    </row>
    <row r="33" spans="1:6" ht="39" customHeight="1" x14ac:dyDescent="0.15">
      <c r="A33" s="157"/>
      <c r="B33" s="81" t="s">
        <v>160</v>
      </c>
      <c r="C33" s="80" t="s">
        <v>163</v>
      </c>
      <c r="D33" s="70">
        <v>4000000</v>
      </c>
      <c r="E33" s="85">
        <v>3878000</v>
      </c>
      <c r="F33" s="76">
        <f>E33/D33</f>
        <v>0.96950000000000003</v>
      </c>
    </row>
    <row r="34" spans="1:6" ht="25.5" customHeight="1" x14ac:dyDescent="0.15">
      <c r="A34" s="157" t="s">
        <v>38</v>
      </c>
      <c r="B34" s="75" t="s">
        <v>66</v>
      </c>
      <c r="C34" s="126" t="s">
        <v>65</v>
      </c>
      <c r="D34" s="158" t="s">
        <v>64</v>
      </c>
      <c r="E34" s="159"/>
      <c r="F34" s="160"/>
    </row>
    <row r="35" spans="1:6" ht="25.5" customHeight="1" x14ac:dyDescent="0.15">
      <c r="A35" s="157"/>
      <c r="B35" s="79" t="s">
        <v>175</v>
      </c>
      <c r="C35" s="86" t="s">
        <v>222</v>
      </c>
      <c r="D35" s="120" t="s">
        <v>177</v>
      </c>
      <c r="E35" s="121"/>
      <c r="F35" s="122"/>
    </row>
    <row r="36" spans="1:6" ht="25.5" customHeight="1" x14ac:dyDescent="0.15">
      <c r="A36" s="125" t="s">
        <v>63</v>
      </c>
      <c r="B36" s="161" t="s">
        <v>62</v>
      </c>
      <c r="C36" s="162"/>
      <c r="D36" s="162"/>
      <c r="E36" s="162"/>
      <c r="F36" s="163"/>
    </row>
    <row r="37" spans="1:6" ht="25.5" customHeight="1" x14ac:dyDescent="0.15">
      <c r="A37" s="125" t="s">
        <v>61</v>
      </c>
      <c r="B37" s="161" t="s">
        <v>21</v>
      </c>
      <c r="C37" s="162"/>
      <c r="D37" s="162"/>
      <c r="E37" s="162"/>
      <c r="F37" s="163"/>
    </row>
    <row r="38" spans="1:6" ht="25.5" customHeight="1" thickBot="1" x14ac:dyDescent="0.2">
      <c r="A38" s="74" t="s">
        <v>59</v>
      </c>
      <c r="B38" s="164"/>
      <c r="C38" s="165"/>
      <c r="D38" s="165"/>
      <c r="E38" s="165"/>
      <c r="F38" s="166"/>
    </row>
    <row r="39" spans="1:6" ht="25.5" customHeight="1" thickTop="1" x14ac:dyDescent="0.15">
      <c r="A39" s="78" t="s">
        <v>73</v>
      </c>
      <c r="B39" s="167" t="s">
        <v>224</v>
      </c>
      <c r="C39" s="168"/>
      <c r="D39" s="168"/>
      <c r="E39" s="168"/>
      <c r="F39" s="169"/>
    </row>
    <row r="40" spans="1:6" ht="25.5" customHeight="1" x14ac:dyDescent="0.15">
      <c r="A40" s="157" t="s">
        <v>72</v>
      </c>
      <c r="B40" s="170" t="s">
        <v>44</v>
      </c>
      <c r="C40" s="170" t="s">
        <v>43</v>
      </c>
      <c r="D40" s="75" t="s">
        <v>71</v>
      </c>
      <c r="E40" s="75" t="s">
        <v>45</v>
      </c>
      <c r="F40" s="77" t="s">
        <v>70</v>
      </c>
    </row>
    <row r="41" spans="1:6" ht="25.5" customHeight="1" x14ac:dyDescent="0.15">
      <c r="A41" s="157"/>
      <c r="B41" s="171"/>
      <c r="C41" s="172"/>
      <c r="D41" s="75" t="s">
        <v>69</v>
      </c>
      <c r="E41" s="75" t="s">
        <v>68</v>
      </c>
      <c r="F41" s="77" t="s">
        <v>67</v>
      </c>
    </row>
    <row r="42" spans="1:6" ht="39" customHeight="1" x14ac:dyDescent="0.15">
      <c r="A42" s="157"/>
      <c r="B42" s="81" t="s">
        <v>160</v>
      </c>
      <c r="C42" s="80" t="s">
        <v>180</v>
      </c>
      <c r="D42" s="70">
        <v>1500000</v>
      </c>
      <c r="E42" s="85">
        <v>1350000</v>
      </c>
      <c r="F42" s="76">
        <f>E42/D42</f>
        <v>0.9</v>
      </c>
    </row>
    <row r="43" spans="1:6" ht="25.5" customHeight="1" x14ac:dyDescent="0.15">
      <c r="A43" s="157" t="s">
        <v>38</v>
      </c>
      <c r="B43" s="75" t="s">
        <v>66</v>
      </c>
      <c r="C43" s="126" t="s">
        <v>65</v>
      </c>
      <c r="D43" s="158" t="s">
        <v>64</v>
      </c>
      <c r="E43" s="159"/>
      <c r="F43" s="160"/>
    </row>
    <row r="44" spans="1:6" ht="25.5" customHeight="1" x14ac:dyDescent="0.15">
      <c r="A44" s="157"/>
      <c r="B44" s="79" t="s">
        <v>183</v>
      </c>
      <c r="C44" s="86" t="s">
        <v>225</v>
      </c>
      <c r="D44" s="120" t="s">
        <v>185</v>
      </c>
      <c r="E44" s="121"/>
      <c r="F44" s="122"/>
    </row>
    <row r="45" spans="1:6" ht="25.5" customHeight="1" x14ac:dyDescent="0.15">
      <c r="A45" s="125" t="s">
        <v>63</v>
      </c>
      <c r="B45" s="161" t="s">
        <v>62</v>
      </c>
      <c r="C45" s="162"/>
      <c r="D45" s="162"/>
      <c r="E45" s="162"/>
      <c r="F45" s="163"/>
    </row>
    <row r="46" spans="1:6" ht="25.5" customHeight="1" x14ac:dyDescent="0.15">
      <c r="A46" s="125" t="s">
        <v>61</v>
      </c>
      <c r="B46" s="161" t="s">
        <v>21</v>
      </c>
      <c r="C46" s="162"/>
      <c r="D46" s="162"/>
      <c r="E46" s="162"/>
      <c r="F46" s="163"/>
    </row>
    <row r="47" spans="1:6" ht="25.5" customHeight="1" thickBot="1" x14ac:dyDescent="0.2">
      <c r="A47" s="74" t="s">
        <v>59</v>
      </c>
      <c r="B47" s="164"/>
      <c r="C47" s="165"/>
      <c r="D47" s="165"/>
      <c r="E47" s="165"/>
      <c r="F47" s="166"/>
    </row>
    <row r="48" spans="1:6" ht="25.5" customHeight="1" thickTop="1" x14ac:dyDescent="0.15">
      <c r="A48" s="78" t="s">
        <v>73</v>
      </c>
      <c r="B48" s="167" t="s">
        <v>226</v>
      </c>
      <c r="C48" s="168"/>
      <c r="D48" s="168"/>
      <c r="E48" s="168"/>
      <c r="F48" s="169"/>
    </row>
    <row r="49" spans="1:6" ht="25.5" customHeight="1" x14ac:dyDescent="0.15">
      <c r="A49" s="157" t="s">
        <v>72</v>
      </c>
      <c r="B49" s="170" t="s">
        <v>44</v>
      </c>
      <c r="C49" s="170" t="s">
        <v>43</v>
      </c>
      <c r="D49" s="75" t="s">
        <v>71</v>
      </c>
      <c r="E49" s="75" t="s">
        <v>45</v>
      </c>
      <c r="F49" s="77" t="s">
        <v>70</v>
      </c>
    </row>
    <row r="50" spans="1:6" ht="25.5" customHeight="1" x14ac:dyDescent="0.15">
      <c r="A50" s="157"/>
      <c r="B50" s="171"/>
      <c r="C50" s="172"/>
      <c r="D50" s="75" t="s">
        <v>69</v>
      </c>
      <c r="E50" s="75" t="s">
        <v>68</v>
      </c>
      <c r="F50" s="77" t="s">
        <v>67</v>
      </c>
    </row>
    <row r="51" spans="1:6" ht="39" customHeight="1" x14ac:dyDescent="0.15">
      <c r="A51" s="157"/>
      <c r="B51" s="81" t="s">
        <v>227</v>
      </c>
      <c r="C51" s="80" t="s">
        <v>190</v>
      </c>
      <c r="D51" s="70">
        <v>2315500</v>
      </c>
      <c r="E51" s="85">
        <v>2274800</v>
      </c>
      <c r="F51" s="76">
        <f>E51/D51</f>
        <v>0.98242280285035632</v>
      </c>
    </row>
    <row r="52" spans="1:6" ht="25.5" customHeight="1" x14ac:dyDescent="0.15">
      <c r="A52" s="157" t="s">
        <v>38</v>
      </c>
      <c r="B52" s="75" t="s">
        <v>66</v>
      </c>
      <c r="C52" s="126" t="s">
        <v>65</v>
      </c>
      <c r="D52" s="158" t="s">
        <v>64</v>
      </c>
      <c r="E52" s="159"/>
      <c r="F52" s="160"/>
    </row>
    <row r="53" spans="1:6" ht="25.5" customHeight="1" x14ac:dyDescent="0.15">
      <c r="A53" s="157"/>
      <c r="B53" s="79" t="s">
        <v>192</v>
      </c>
      <c r="C53" s="86" t="s">
        <v>229</v>
      </c>
      <c r="D53" s="120" t="s">
        <v>194</v>
      </c>
      <c r="E53" s="121"/>
      <c r="F53" s="122"/>
    </row>
    <row r="54" spans="1:6" ht="25.5" customHeight="1" x14ac:dyDescent="0.15">
      <c r="A54" s="125" t="s">
        <v>63</v>
      </c>
      <c r="B54" s="161" t="s">
        <v>62</v>
      </c>
      <c r="C54" s="162"/>
      <c r="D54" s="162"/>
      <c r="E54" s="162"/>
      <c r="F54" s="163"/>
    </row>
    <row r="55" spans="1:6" ht="25.5" customHeight="1" x14ac:dyDescent="0.15">
      <c r="A55" s="125" t="s">
        <v>61</v>
      </c>
      <c r="B55" s="161" t="s">
        <v>21</v>
      </c>
      <c r="C55" s="162"/>
      <c r="D55" s="162"/>
      <c r="E55" s="162"/>
      <c r="F55" s="163"/>
    </row>
    <row r="56" spans="1:6" ht="25.5" customHeight="1" thickBot="1" x14ac:dyDescent="0.2">
      <c r="A56" s="74" t="s">
        <v>59</v>
      </c>
      <c r="B56" s="164"/>
      <c r="C56" s="165"/>
      <c r="D56" s="165"/>
      <c r="E56" s="165"/>
      <c r="F56" s="166"/>
    </row>
    <row r="57" spans="1:6" ht="25.5" customHeight="1" thickTop="1" x14ac:dyDescent="0.15">
      <c r="A57" s="78" t="s">
        <v>73</v>
      </c>
      <c r="B57" s="167" t="s">
        <v>230</v>
      </c>
      <c r="C57" s="168"/>
      <c r="D57" s="168"/>
      <c r="E57" s="168"/>
      <c r="F57" s="169"/>
    </row>
    <row r="58" spans="1:6" ht="25.5" customHeight="1" x14ac:dyDescent="0.15">
      <c r="A58" s="157" t="s">
        <v>72</v>
      </c>
      <c r="B58" s="170" t="s">
        <v>44</v>
      </c>
      <c r="C58" s="170" t="s">
        <v>43</v>
      </c>
      <c r="D58" s="75" t="s">
        <v>71</v>
      </c>
      <c r="E58" s="75" t="s">
        <v>45</v>
      </c>
      <c r="F58" s="77" t="s">
        <v>70</v>
      </c>
    </row>
    <row r="59" spans="1:6" ht="25.5" customHeight="1" x14ac:dyDescent="0.15">
      <c r="A59" s="157"/>
      <c r="B59" s="171"/>
      <c r="C59" s="172"/>
      <c r="D59" s="75" t="s">
        <v>69</v>
      </c>
      <c r="E59" s="75" t="s">
        <v>68</v>
      </c>
      <c r="F59" s="77" t="s">
        <v>67</v>
      </c>
    </row>
    <row r="60" spans="1:6" ht="39" customHeight="1" x14ac:dyDescent="0.15">
      <c r="A60" s="157"/>
      <c r="B60" s="81" t="s">
        <v>227</v>
      </c>
      <c r="C60" s="80" t="s">
        <v>231</v>
      </c>
      <c r="D60" s="70">
        <v>1746000</v>
      </c>
      <c r="E60" s="85">
        <v>1670000</v>
      </c>
      <c r="F60" s="76">
        <f>E60/D60</f>
        <v>0.9564719358533792</v>
      </c>
    </row>
    <row r="61" spans="1:6" ht="25.5" customHeight="1" x14ac:dyDescent="0.15">
      <c r="A61" s="157" t="s">
        <v>38</v>
      </c>
      <c r="B61" s="75" t="s">
        <v>66</v>
      </c>
      <c r="C61" s="126" t="s">
        <v>65</v>
      </c>
      <c r="D61" s="158" t="s">
        <v>64</v>
      </c>
      <c r="E61" s="159"/>
      <c r="F61" s="160"/>
    </row>
    <row r="62" spans="1:6" ht="25.5" customHeight="1" x14ac:dyDescent="0.15">
      <c r="A62" s="157"/>
      <c r="B62" s="79" t="s">
        <v>142</v>
      </c>
      <c r="C62" s="86" t="s">
        <v>143</v>
      </c>
      <c r="D62" s="120" t="s">
        <v>144</v>
      </c>
      <c r="E62" s="121"/>
      <c r="F62" s="122"/>
    </row>
    <row r="63" spans="1:6" ht="25.5" customHeight="1" x14ac:dyDescent="0.15">
      <c r="A63" s="125" t="s">
        <v>63</v>
      </c>
      <c r="B63" s="161" t="s">
        <v>62</v>
      </c>
      <c r="C63" s="162"/>
      <c r="D63" s="162"/>
      <c r="E63" s="162"/>
      <c r="F63" s="163"/>
    </row>
    <row r="64" spans="1:6" ht="25.5" customHeight="1" x14ac:dyDescent="0.15">
      <c r="A64" s="125" t="s">
        <v>61</v>
      </c>
      <c r="B64" s="161" t="s">
        <v>21</v>
      </c>
      <c r="C64" s="162"/>
      <c r="D64" s="162"/>
      <c r="E64" s="162"/>
      <c r="F64" s="163"/>
    </row>
    <row r="65" spans="1:6" ht="25.5" customHeight="1" thickBot="1" x14ac:dyDescent="0.2">
      <c r="A65" s="74" t="s">
        <v>59</v>
      </c>
      <c r="B65" s="164"/>
      <c r="C65" s="165"/>
      <c r="D65" s="165"/>
      <c r="E65" s="165"/>
      <c r="F65" s="166"/>
    </row>
    <row r="66" spans="1:6" ht="25.5" customHeight="1" thickTop="1" x14ac:dyDescent="0.15">
      <c r="A66" s="78" t="s">
        <v>73</v>
      </c>
      <c r="B66" s="167" t="s">
        <v>232</v>
      </c>
      <c r="C66" s="168"/>
      <c r="D66" s="168"/>
      <c r="E66" s="168"/>
      <c r="F66" s="169"/>
    </row>
    <row r="67" spans="1:6" ht="25.5" customHeight="1" x14ac:dyDescent="0.15">
      <c r="A67" s="157" t="s">
        <v>72</v>
      </c>
      <c r="B67" s="170" t="s">
        <v>44</v>
      </c>
      <c r="C67" s="170" t="s">
        <v>43</v>
      </c>
      <c r="D67" s="75" t="s">
        <v>71</v>
      </c>
      <c r="E67" s="75" t="s">
        <v>45</v>
      </c>
      <c r="F67" s="77" t="s">
        <v>70</v>
      </c>
    </row>
    <row r="68" spans="1:6" ht="25.5" customHeight="1" x14ac:dyDescent="0.15">
      <c r="A68" s="157"/>
      <c r="B68" s="171"/>
      <c r="C68" s="172"/>
      <c r="D68" s="75" t="s">
        <v>69</v>
      </c>
      <c r="E68" s="75" t="s">
        <v>68</v>
      </c>
      <c r="F68" s="77" t="s">
        <v>67</v>
      </c>
    </row>
    <row r="69" spans="1:6" ht="39" customHeight="1" x14ac:dyDescent="0.15">
      <c r="A69" s="157"/>
      <c r="B69" s="81" t="s">
        <v>233</v>
      </c>
      <c r="C69" s="80" t="s">
        <v>234</v>
      </c>
      <c r="D69" s="70">
        <v>1210000</v>
      </c>
      <c r="E69" s="85">
        <v>1100000</v>
      </c>
      <c r="F69" s="76">
        <f>E69/D69</f>
        <v>0.90909090909090906</v>
      </c>
    </row>
    <row r="70" spans="1:6" ht="25.5" customHeight="1" x14ac:dyDescent="0.15">
      <c r="A70" s="157" t="s">
        <v>38</v>
      </c>
      <c r="B70" s="75" t="s">
        <v>66</v>
      </c>
      <c r="C70" s="126" t="s">
        <v>65</v>
      </c>
      <c r="D70" s="158" t="s">
        <v>64</v>
      </c>
      <c r="E70" s="159"/>
      <c r="F70" s="160"/>
    </row>
    <row r="71" spans="1:6" ht="25.5" customHeight="1" x14ac:dyDescent="0.15">
      <c r="A71" s="157"/>
      <c r="B71" s="79" t="s">
        <v>204</v>
      </c>
      <c r="C71" s="86" t="s">
        <v>235</v>
      </c>
      <c r="D71" s="120" t="s">
        <v>206</v>
      </c>
      <c r="E71" s="121"/>
      <c r="F71" s="122"/>
    </row>
    <row r="72" spans="1:6" ht="25.5" customHeight="1" x14ac:dyDescent="0.15">
      <c r="A72" s="125" t="s">
        <v>63</v>
      </c>
      <c r="B72" s="161" t="s">
        <v>62</v>
      </c>
      <c r="C72" s="162"/>
      <c r="D72" s="162"/>
      <c r="E72" s="162"/>
      <c r="F72" s="163"/>
    </row>
    <row r="73" spans="1:6" ht="25.5" customHeight="1" x14ac:dyDescent="0.15">
      <c r="A73" s="125" t="s">
        <v>61</v>
      </c>
      <c r="B73" s="161" t="s">
        <v>21</v>
      </c>
      <c r="C73" s="162"/>
      <c r="D73" s="162"/>
      <c r="E73" s="162"/>
      <c r="F73" s="163"/>
    </row>
    <row r="74" spans="1:6" ht="25.5" customHeight="1" thickBot="1" x14ac:dyDescent="0.2">
      <c r="A74" s="74" t="s">
        <v>59</v>
      </c>
      <c r="B74" s="164"/>
      <c r="C74" s="165"/>
      <c r="D74" s="165"/>
      <c r="E74" s="165"/>
      <c r="F74" s="166"/>
    </row>
    <row r="75" spans="1:6" ht="25.5" customHeight="1" thickTop="1" x14ac:dyDescent="0.15">
      <c r="A75" s="78" t="s">
        <v>73</v>
      </c>
      <c r="B75" s="167" t="s">
        <v>236</v>
      </c>
      <c r="C75" s="168"/>
      <c r="D75" s="168"/>
      <c r="E75" s="168"/>
      <c r="F75" s="169"/>
    </row>
    <row r="76" spans="1:6" ht="25.5" customHeight="1" x14ac:dyDescent="0.15">
      <c r="A76" s="157" t="s">
        <v>72</v>
      </c>
      <c r="B76" s="170" t="s">
        <v>44</v>
      </c>
      <c r="C76" s="170" t="s">
        <v>43</v>
      </c>
      <c r="D76" s="75" t="s">
        <v>71</v>
      </c>
      <c r="E76" s="75" t="s">
        <v>45</v>
      </c>
      <c r="F76" s="77" t="s">
        <v>70</v>
      </c>
    </row>
    <row r="77" spans="1:6" ht="25.5" customHeight="1" x14ac:dyDescent="0.15">
      <c r="A77" s="157"/>
      <c r="B77" s="171"/>
      <c r="C77" s="172"/>
      <c r="D77" s="75" t="s">
        <v>69</v>
      </c>
      <c r="E77" s="75" t="s">
        <v>68</v>
      </c>
      <c r="F77" s="77" t="s">
        <v>67</v>
      </c>
    </row>
    <row r="78" spans="1:6" ht="39" customHeight="1" x14ac:dyDescent="0.15">
      <c r="A78" s="157"/>
      <c r="B78" s="81" t="s">
        <v>237</v>
      </c>
      <c r="C78" s="80" t="s">
        <v>239</v>
      </c>
      <c r="D78" s="70">
        <v>1085000</v>
      </c>
      <c r="E78" s="85">
        <v>1085000</v>
      </c>
      <c r="F78" s="76">
        <f>E78/D78</f>
        <v>1</v>
      </c>
    </row>
    <row r="79" spans="1:6" ht="25.5" customHeight="1" x14ac:dyDescent="0.15">
      <c r="A79" s="157" t="s">
        <v>38</v>
      </c>
      <c r="B79" s="75" t="s">
        <v>66</v>
      </c>
      <c r="C79" s="126" t="s">
        <v>65</v>
      </c>
      <c r="D79" s="158" t="s">
        <v>64</v>
      </c>
      <c r="E79" s="159"/>
      <c r="F79" s="160"/>
    </row>
    <row r="80" spans="1:6" ht="25.5" customHeight="1" x14ac:dyDescent="0.15">
      <c r="A80" s="157"/>
      <c r="B80" s="79" t="s">
        <v>211</v>
      </c>
      <c r="C80" s="86" t="s">
        <v>240</v>
      </c>
      <c r="D80" s="120" t="s">
        <v>213</v>
      </c>
      <c r="E80" s="121"/>
      <c r="F80" s="122"/>
    </row>
    <row r="81" spans="1:6" ht="25.5" customHeight="1" x14ac:dyDescent="0.15">
      <c r="A81" s="125" t="s">
        <v>63</v>
      </c>
      <c r="B81" s="161" t="s">
        <v>62</v>
      </c>
      <c r="C81" s="162"/>
      <c r="D81" s="162"/>
      <c r="E81" s="162"/>
      <c r="F81" s="163"/>
    </row>
    <row r="82" spans="1:6" ht="25.5" customHeight="1" x14ac:dyDescent="0.15">
      <c r="A82" s="125" t="s">
        <v>61</v>
      </c>
      <c r="B82" s="161" t="s">
        <v>21</v>
      </c>
      <c r="C82" s="162"/>
      <c r="D82" s="162"/>
      <c r="E82" s="162"/>
      <c r="F82" s="163"/>
    </row>
    <row r="83" spans="1:6" ht="25.5" customHeight="1" thickBot="1" x14ac:dyDescent="0.2">
      <c r="A83" s="74" t="s">
        <v>59</v>
      </c>
      <c r="B83" s="164"/>
      <c r="C83" s="165"/>
      <c r="D83" s="165"/>
      <c r="E83" s="165"/>
      <c r="F83" s="166"/>
    </row>
    <row r="84" spans="1:6" ht="14.25" thickTop="1" x14ac:dyDescent="0.15"/>
  </sheetData>
  <mergeCells count="82">
    <mergeCell ref="B29:F29"/>
    <mergeCell ref="A25:A26"/>
    <mergeCell ref="D25:F25"/>
    <mergeCell ref="B27:F27"/>
    <mergeCell ref="B28:F28"/>
    <mergeCell ref="B18:F18"/>
    <mergeCell ref="B19:F19"/>
    <mergeCell ref="B20:F20"/>
    <mergeCell ref="B21:F21"/>
    <mergeCell ref="A22:A24"/>
    <mergeCell ref="B22:B23"/>
    <mergeCell ref="C22:C23"/>
    <mergeCell ref="B12:F12"/>
    <mergeCell ref="A13:A15"/>
    <mergeCell ref="B13:B14"/>
    <mergeCell ref="C13:C14"/>
    <mergeCell ref="A16:A17"/>
    <mergeCell ref="D16:F16"/>
    <mergeCell ref="A1:F1"/>
    <mergeCell ref="B3:F3"/>
    <mergeCell ref="A4:A6"/>
    <mergeCell ref="B4:B5"/>
    <mergeCell ref="C4:C5"/>
    <mergeCell ref="A7:A8"/>
    <mergeCell ref="D7:F7"/>
    <mergeCell ref="B9:F9"/>
    <mergeCell ref="B10:F10"/>
    <mergeCell ref="B11:F11"/>
    <mergeCell ref="B30:F30"/>
    <mergeCell ref="A31:A33"/>
    <mergeCell ref="B31:B32"/>
    <mergeCell ref="C31:C32"/>
    <mergeCell ref="A34:A35"/>
    <mergeCell ref="D34:F34"/>
    <mergeCell ref="B36:F36"/>
    <mergeCell ref="B37:F37"/>
    <mergeCell ref="B38:F38"/>
    <mergeCell ref="B39:F39"/>
    <mergeCell ref="A40:A42"/>
    <mergeCell ref="B40:B41"/>
    <mergeCell ref="C40:C41"/>
    <mergeCell ref="A43:A44"/>
    <mergeCell ref="D43:F43"/>
    <mergeCell ref="B45:F45"/>
    <mergeCell ref="B46:F46"/>
    <mergeCell ref="B47:F47"/>
    <mergeCell ref="B48:F48"/>
    <mergeCell ref="A49:A51"/>
    <mergeCell ref="B49:B50"/>
    <mergeCell ref="C49:C50"/>
    <mergeCell ref="A52:A53"/>
    <mergeCell ref="D52:F52"/>
    <mergeCell ref="B54:F54"/>
    <mergeCell ref="B55:F55"/>
    <mergeCell ref="B56:F56"/>
    <mergeCell ref="B57:F57"/>
    <mergeCell ref="A58:A60"/>
    <mergeCell ref="B58:B59"/>
    <mergeCell ref="C58:C59"/>
    <mergeCell ref="A61:A62"/>
    <mergeCell ref="D61:F61"/>
    <mergeCell ref="B63:F63"/>
    <mergeCell ref="B64:F64"/>
    <mergeCell ref="B65:F65"/>
    <mergeCell ref="B66:F66"/>
    <mergeCell ref="A67:A69"/>
    <mergeCell ref="B67:B68"/>
    <mergeCell ref="C67:C68"/>
    <mergeCell ref="A70:A71"/>
    <mergeCell ref="D70:F70"/>
    <mergeCell ref="B72:F72"/>
    <mergeCell ref="B73:F73"/>
    <mergeCell ref="B74:F74"/>
    <mergeCell ref="B75:F75"/>
    <mergeCell ref="A76:A78"/>
    <mergeCell ref="B76:B77"/>
    <mergeCell ref="C76:C77"/>
    <mergeCell ref="A79:A80"/>
    <mergeCell ref="D79:F79"/>
    <mergeCell ref="B81:F81"/>
    <mergeCell ref="B82:F82"/>
    <mergeCell ref="B83:F83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개찰현황</vt:lpstr>
      <vt:lpstr>입찰현황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2016-11-03T01:28:32Z</cp:lastPrinted>
  <dcterms:created xsi:type="dcterms:W3CDTF">2014-01-20T06:24:27Z</dcterms:created>
  <dcterms:modified xsi:type="dcterms:W3CDTF">2019-11-21T04:39:44Z</dcterms:modified>
</cp:coreProperties>
</file>