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1. 수의계약 및 입찰\35. [중원]수련관 인라인스케이트장(야외농구장) 바닥교체 및 환경조성 공사 계약\3-1. 공고게시(2021.11.08.)\"/>
    </mc:Choice>
  </mc:AlternateContent>
  <bookViews>
    <workbookView xWindow="0" yWindow="0" windowWidth="15780" windowHeight="9945"/>
  </bookViews>
  <sheets>
    <sheet name="원가계산서" sheetId="3" r:id="rId1"/>
    <sheet name="공종별집계표" sheetId="8" r:id="rId2"/>
    <sheet name="공종별내역서" sheetId="7" r:id="rId3"/>
  </sheets>
  <definedNames>
    <definedName name="_xlnm._FilterDatabase" localSheetId="2" hidden="1">공종별내역서!$A$4:$M$4</definedName>
    <definedName name="_xlnm.Print_Area" localSheetId="2">공종별내역서!$A$1:$M$146</definedName>
    <definedName name="_xlnm.Print_Area" localSheetId="1">공종별집계표!$A$1:$M$27</definedName>
    <definedName name="_xlnm.Print_Area" localSheetId="0">원가계산서!$A$1:$G$29</definedName>
    <definedName name="_xlnm.Print_Titles" localSheetId="2">공종별내역서!$1:$3</definedName>
    <definedName name="_xlnm.Print_Titles" localSheetId="1">공종별집계표!$1:$4</definedName>
    <definedName name="_xlnm.Print_Titles" localSheetId="0">원가계산서!$1:$3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T11" i="8"/>
  <c r="E6" i="3" s="1"/>
  <c r="T10" i="8"/>
  <c r="E24" i="3" s="1"/>
  <c r="T12" i="8" l="1"/>
  <c r="E28" i="3" s="1"/>
  <c r="E8" i="3" l="1"/>
  <c r="E9" i="3" l="1"/>
  <c r="E10" i="3" s="1"/>
  <c r="E14" i="3"/>
  <c r="E13" i="3" l="1"/>
  <c r="E12" i="3"/>
  <c r="E4" i="3" l="1"/>
  <c r="E7" i="3" s="1"/>
  <c r="E15" i="3" l="1"/>
  <c r="E16" i="3"/>
  <c r="E19" i="3"/>
  <c r="E17" i="3"/>
  <c r="E20" i="3" l="1"/>
  <c r="E21" i="3" s="1"/>
  <c r="E22" i="3" l="1"/>
  <c r="E25" i="3" s="1"/>
  <c r="E26" i="3" s="1"/>
  <c r="E27" i="3" s="1"/>
</calcChain>
</file>

<file path=xl/sharedStrings.xml><?xml version="1.0" encoding="utf-8"?>
<sst xmlns="http://schemas.openxmlformats.org/spreadsheetml/2006/main" count="550" uniqueCount="226">
  <si>
    <t>공 종 별 집 계 표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</si>
  <si>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</si>
  <si>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</si>
  <si>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</si>
  <si>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</si>
  <si>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</si>
  <si>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</si>
  <si>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</si>
  <si>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</si>
  <si>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</si>
  <si>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</si>
  <si>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</si>
  <si>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</si>
  <si>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</si>
  <si>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</si>
  <si>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</si>
  <si>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</si>
  <si>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</si>
  <si>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</si>
  <si>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</si>
  <si>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</si>
  <si>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</si>
  <si>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</si>
  <si>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</si>
  <si>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</si>
  <si>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</si>
  <si>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</si>
  <si>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</si>
  <si>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</si>
  <si>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</si>
  <si>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</si>
  <si>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</si>
  <si>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</si>
  <si>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</si>
  <si>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</si>
  <si>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</si>
  <si>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</si>
  <si>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</si>
  <si>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</si>
  <si>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</si>
  <si>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</si>
  <si>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</si>
  <si>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</si>
  <si>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</si>
  <si>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</si>
  <si>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</si>
  <si>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</si>
  <si>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</si>
  <si>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</si>
  <si>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</si>
  <si>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중원청소년수련관환경개선공사(2021-10-19)</t>
  </si>
  <si>
    <t/>
  </si>
  <si>
    <t>01</t>
  </si>
  <si>
    <t>0101  인라인스케이트장</t>
  </si>
  <si>
    <t>0101</t>
  </si>
  <si>
    <t>010101  가  설  공  사</t>
  </si>
  <si>
    <t>010101</t>
  </si>
  <si>
    <t>건축물 현장정리</t>
  </si>
  <si>
    <t>리모델링</t>
  </si>
  <si>
    <t>M2</t>
  </si>
  <si>
    <t>5EB7146343485609A47129EA0BA0A2</t>
  </si>
  <si>
    <t>T</t>
  </si>
  <si>
    <t>F</t>
  </si>
  <si>
    <t>0101015EB7146343485609A47129EA0BA0A2</t>
  </si>
  <si>
    <t>건축물보양 -마감면</t>
  </si>
  <si>
    <t>하드롱지</t>
  </si>
  <si>
    <t>5EB714634375556454B749D5584413</t>
  </si>
  <si>
    <t>0101015EB714634375556454B749D5584413</t>
  </si>
  <si>
    <t>[ 합           계 ]</t>
  </si>
  <si>
    <t>TOTAL</t>
  </si>
  <si>
    <t>010102  부  대  공  사</t>
  </si>
  <si>
    <t>010102</t>
  </si>
  <si>
    <t>디자인그레이팅설치</t>
  </si>
  <si>
    <t>W200,(50T)</t>
  </si>
  <si>
    <t>M</t>
  </si>
  <si>
    <t>5EB7A40493F95CBB242539059E01EF</t>
  </si>
  <si>
    <t>0101025EB7A40493F95CBB242539059E01EF</t>
  </si>
  <si>
    <t>배수로청소</t>
  </si>
  <si>
    <t>트렌치</t>
  </si>
  <si>
    <t>5EB7A40493F95CBB242539059E01EC</t>
  </si>
  <si>
    <t>0101025EB7A40493F95CBB242539059E01EC</t>
  </si>
  <si>
    <t>㎡</t>
  </si>
  <si>
    <t>식</t>
  </si>
  <si>
    <t>5F0F3410B30C5A951408E999DE3A1B1D2568DE</t>
  </si>
  <si>
    <t>0101025F0F3410B30C5A951408E999DE3A1B1D2568DE</t>
  </si>
  <si>
    <t>010103  철  거  공  사</t>
  </si>
  <si>
    <t>010103</t>
  </si>
  <si>
    <t>아연도트렌치커버철거(초록)</t>
  </si>
  <si>
    <t>W=200</t>
  </si>
  <si>
    <t>5EB614FA530C583594BF392B9E8F65</t>
  </si>
  <si>
    <t>0101035EB614FA530C583594BF392B9E8F65</t>
  </si>
  <si>
    <t>SSTL트렌치커버철거(빨강)</t>
  </si>
  <si>
    <t>5EB614FA530C583594BF392B9E8F64</t>
  </si>
  <si>
    <t>0101035EB614FA530C583594BF392B9E8F64</t>
  </si>
  <si>
    <t>보호매트 철거(연블루)</t>
  </si>
  <si>
    <t>벽,H=1000</t>
  </si>
  <si>
    <t>5EB614FA530C583594BF392B9E8AE3</t>
  </si>
  <si>
    <t>0101035EB614FA530C583594BF392B9E8AE3</t>
  </si>
  <si>
    <t>보호매트 철거(노랑)</t>
  </si>
  <si>
    <t>벽,H=1100</t>
  </si>
  <si>
    <t>5EB614FA530C583594BF392B9E8AE0</t>
  </si>
  <si>
    <t>0101035EB614FA530C583594BF392B9E8AE0</t>
  </si>
  <si>
    <t>우레탄방수층철거</t>
  </si>
  <si>
    <t>노출</t>
  </si>
  <si>
    <t>5EB614FA530C59DCC42E192135B3F2</t>
  </si>
  <si>
    <t>0101035EB614FA530C59DCC42E192135B3F2</t>
  </si>
  <si>
    <t>0102  건설폐기물처리비</t>
  </si>
  <si>
    <t>0102</t>
  </si>
  <si>
    <t>6</t>
  </si>
  <si>
    <t>건설폐기물 -중간처리</t>
  </si>
  <si>
    <t>건설(건축)폐자재</t>
  </si>
  <si>
    <t>TON</t>
  </si>
  <si>
    <t>5EB7146343485562346D29F3C69256</t>
  </si>
  <si>
    <t>01025EB7146343485562346D29F3C69256</t>
  </si>
  <si>
    <t>건설폐기물 상차비 - 중량 기준</t>
  </si>
  <si>
    <t>중간처리 대상, 15ton 덤프트럭</t>
  </si>
  <si>
    <t>5EB7146343485563D4FC99227E8B3E</t>
  </si>
  <si>
    <t>01025EB7146343485563D4FC99227E8B3E</t>
  </si>
  <si>
    <t>건설폐기물 운반비 - 중량 기준</t>
  </si>
  <si>
    <t>중간처리 대상, 15ton 덤프트럭, 30km</t>
  </si>
  <si>
    <t>5EB7146343485563D4FC9923055D9D</t>
  </si>
  <si>
    <t>01025EB7146343485563D4FC9923055D9D</t>
  </si>
  <si>
    <t>0103  작 업 부 산 물</t>
  </si>
  <si>
    <t>0103</t>
  </si>
  <si>
    <t>1</t>
  </si>
  <si>
    <t>철강설</t>
  </si>
  <si>
    <t>철강설, 스텐레스, 작업설부산물</t>
  </si>
  <si>
    <t>kg</t>
  </si>
  <si>
    <t>59B254EFA3DD51D2E473994B13BA42246037B3</t>
  </si>
  <si>
    <t>010359B254EFA3DD51D2E473994B13BA42246037B3</t>
  </si>
  <si>
    <t>철강설, 알루미늄, 작업설부산물</t>
  </si>
  <si>
    <t>59B254EFA3DD51D2E473994B1299CC5530CC00</t>
  </si>
  <si>
    <t>010359B254EFA3DD51D2E473994B1299CC5530CC00</t>
  </si>
  <si>
    <t>0104  관급자재비</t>
  </si>
  <si>
    <t>0104</t>
  </si>
  <si>
    <t>견적서첨부</t>
  </si>
  <si>
    <t>3</t>
  </si>
  <si>
    <t>체육시설탄성포장재 [HK-15G, 6종, 다목적용]</t>
  </si>
  <si>
    <t>5F0F3410B30C5A951408E999DE3A1B1D2569E0</t>
  </si>
  <si>
    <t>01045F0F3410B30C5A951408E999DE3A1B1D2569E0</t>
  </si>
  <si>
    <t>벽면보호매트</t>
  </si>
  <si>
    <t>5F0F3410B30C5A951408E999DE3A1B1D2569E2</t>
  </si>
  <si>
    <t>01045F0F3410B30C5A951408E999DE3A1B1D2569E2</t>
  </si>
  <si>
    <t>인조잔디</t>
  </si>
  <si>
    <t>5F0F3410B30C5A951408E999DE3A1B1D2569E1</t>
  </si>
  <si>
    <t>01045F0F3410B30C5A951408E999DE3A1B1D2569E1</t>
  </si>
  <si>
    <t>야외이동식농구대</t>
  </si>
  <si>
    <t>대</t>
  </si>
  <si>
    <t>5F0F3410B30C5A951408E999DE3A1B1D2569EC</t>
  </si>
  <si>
    <t>01045F0F3410B30C5A951408E999DE3A1B1D2569EC</t>
  </si>
  <si>
    <t>디자인그레이팅</t>
  </si>
  <si>
    <t>5F0F3410B30C5A951408E999DE3A1B1D2568DF</t>
  </si>
  <si>
    <t>01045F0F3410B30C5A951408E999DE3A1B1D2568DF</t>
  </si>
  <si>
    <t>조달수수료</t>
  </si>
  <si>
    <t>주재료비의 0.54%</t>
  </si>
  <si>
    <t>5FAE5448B31D5454042AD9BA8CB4001</t>
  </si>
  <si>
    <t>01045FAE5448B31D5454042AD9BA8CB6003</t>
  </si>
  <si>
    <t>비      고</t>
  </si>
  <si>
    <t>공 사 원 가 계 산 서</t>
  </si>
  <si>
    <t>비        목</t>
  </si>
  <si>
    <t>금      액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</si>
  <si>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</si>
  <si>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</si>
  <si>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</si>
  <si>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</si>
  <si>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</si>
  <si>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</si>
  <si>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</si>
  <si>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</si>
  <si>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</si>
  <si>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</si>
  <si>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 업 부 산 물</t>
  </si>
  <si>
    <t>AS</t>
  </si>
  <si>
    <t>[ 소          계 ]</t>
  </si>
  <si>
    <t>B1</t>
  </si>
  <si>
    <t>직  접  노  무  비</t>
  </si>
  <si>
    <t>B2</t>
  </si>
  <si>
    <t>간  접  노  무  비</t>
  </si>
  <si>
    <t>BS</t>
  </si>
  <si>
    <t>C2</t>
  </si>
  <si>
    <t>경              비</t>
  </si>
  <si>
    <t>C4</t>
  </si>
  <si>
    <t>산  재  보  험  료</t>
  </si>
  <si>
    <t>C5</t>
  </si>
  <si>
    <t>고  용  보  험  료</t>
  </si>
  <si>
    <t>C8</t>
  </si>
  <si>
    <t>퇴직  공제  부금비</t>
  </si>
  <si>
    <t>CA</t>
  </si>
  <si>
    <t>산업안전보건관리비</t>
  </si>
  <si>
    <t>CH</t>
  </si>
  <si>
    <t>환  경  보  전  비</t>
  </si>
  <si>
    <t>CG</t>
  </si>
  <si>
    <t>기   타    경   비</t>
  </si>
  <si>
    <t>CK</t>
  </si>
  <si>
    <t>하도급지급보증수수료</t>
  </si>
  <si>
    <t>CL</t>
  </si>
  <si>
    <t>건설기계대여금지급보증서발급수수료</t>
  </si>
  <si>
    <t>CS</t>
  </si>
  <si>
    <t>S1</t>
  </si>
  <si>
    <t xml:space="preserve">        계</t>
  </si>
  <si>
    <t>D1</t>
  </si>
  <si>
    <t>일  반  관  리  비</t>
  </si>
  <si>
    <t>D2</t>
  </si>
  <si>
    <t>이              윤</t>
  </si>
  <si>
    <t>D4</t>
  </si>
  <si>
    <t>건설폐기물처리비</t>
  </si>
  <si>
    <t>D9</t>
  </si>
  <si>
    <t>공   급    가   액</t>
  </si>
  <si>
    <t>DB</t>
  </si>
  <si>
    <t>부  가  가  치  세</t>
  </si>
  <si>
    <t>DH</t>
  </si>
  <si>
    <t>도      급      액</t>
  </si>
  <si>
    <t>DJ</t>
  </si>
  <si>
    <t>관 급 자 재 비</t>
  </si>
  <si>
    <t>S2</t>
  </si>
  <si>
    <t>총   공   사    비</t>
  </si>
  <si>
    <t>목재데크설치</t>
    <phoneticPr fontId="1" type="noConversion"/>
  </si>
  <si>
    <t>옥외용벤치</t>
    <phoneticPr fontId="1" type="noConversion"/>
  </si>
  <si>
    <t>개</t>
    <phoneticPr fontId="1" type="noConversion"/>
  </si>
  <si>
    <t>백단위 절사</t>
    <phoneticPr fontId="1" type="noConversion"/>
  </si>
  <si>
    <t>공사명 : 수련관 인라인스케이트장(야외농구장) 바닥교체 및 환경조성 공사</t>
    <phoneticPr fontId="1" type="noConversion"/>
  </si>
  <si>
    <t>[ 수련관 인라인스케이트장(야외농구장) 바닥교체 및 환경조성 공사 ]</t>
    <phoneticPr fontId="1" type="noConversion"/>
  </si>
  <si>
    <t>[ 수련관 인라인스케이트장(야외농구장) 바닥교체 및 환경조성 공사 ]</t>
    <phoneticPr fontId="1" type="noConversion"/>
  </si>
  <si>
    <t xml:space="preserve">금액 : </t>
    <phoneticPr fontId="1" type="noConversion"/>
  </si>
  <si>
    <t>제외대상</t>
    <phoneticPr fontId="1" type="noConversion"/>
  </si>
  <si>
    <t>85.95M2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</si>
</sst>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#"/>
    <numFmt numFmtId="177" formatCode="#,###;\-#,###;#;"/>
    <numFmt numFmtId="178" formatCode="#,##0_ 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b/>
      <u/>
      <sz val="16"/>
      <color theme="1"/>
      <name val="돋움체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color theme="1"/>
      <name val="돋움체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 wrapText="1"/>
    </xf>
    <xf numFmtId="0" fontId="5" fillId="0" borderId="1" xfId="0" quotePrefix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vertical="center" wrapText="1"/>
    </xf>
    <xf numFmtId="41" fontId="0" fillId="0" borderId="0" xfId="1" applyFont="1">
      <alignment vertical="center"/>
    </xf>
    <xf numFmtId="41" fontId="0" fillId="0" borderId="1" xfId="1" quotePrefix="1" applyFont="1" applyFill="1" applyBorder="1" applyAlignment="1">
      <alignment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 wrapText="1"/>
    </xf>
    <xf numFmtId="0" fontId="0" fillId="0" borderId="1" xfId="0" quotePrefix="1" applyFont="1" applyFill="1" applyBorder="1" applyAlignment="1">
      <alignment vertical="center" wrapText="1"/>
    </xf>
    <xf numFmtId="0" fontId="10" fillId="0" borderId="0" xfId="0" quotePrefix="1" applyFont="1">
      <alignment vertical="center"/>
    </xf>
    <xf numFmtId="0" fontId="11" fillId="0" borderId="1" xfId="0" quotePrefix="1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vertical="center" wrapText="1"/>
    </xf>
    <xf numFmtId="0" fontId="11" fillId="0" borderId="1" xfId="0" quotePrefix="1" applyFont="1" applyBorder="1" applyAlignment="1">
      <alignment vertical="center" wrapText="1"/>
    </xf>
    <xf numFmtId="0" fontId="11" fillId="0" borderId="0" xfId="0" applyFont="1">
      <alignment vertical="center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quotePrefix="1" applyFont="1" applyAlignment="1">
      <alignment vertical="center" wrapText="1"/>
    </xf>
    <xf numFmtId="0" fontId="9" fillId="0" borderId="0" xfId="0" quotePrefix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distributed" vertical="center" wrapText="1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B1" zoomScale="85" zoomScaleNormal="85" workbookViewId="0">
      <selection activeCell="D4" sqref="D4"/>
    </sheetView>
  </sheetViews>
  <sheetFormatPr defaultRowHeight="16.5" x14ac:dyDescent="0.3"/>
  <cols>
    <col min="1" max="1" width="0" hidden="1" customWidth="1"/>
    <col min="2" max="3" width="4.625" customWidth="1"/>
    <col min="4" max="4" width="35.625" customWidth="1"/>
    <col min="5" max="5" width="25.625" customWidth="1"/>
    <col min="6" max="6" width="60.625" customWidth="1"/>
    <col min="7" max="7" width="30.625" customWidth="1"/>
    <col min="8" max="8" width="11.5" bestFit="1" customWidth="1"/>
    <col min="10" max="10" width="11" bestFit="1" customWidth="1"/>
  </cols>
  <sheetData>
    <row r="1" spans="1:8" ht="24" customHeight="1" x14ac:dyDescent="0.3">
      <c r="B1" s="31" t="s">
        <v>158</v>
      </c>
      <c r="C1" s="31"/>
      <c r="D1" s="31"/>
      <c r="E1" s="31"/>
      <c r="F1" s="31"/>
      <c r="G1" s="31"/>
    </row>
    <row r="2" spans="1:8" ht="21.95" customHeight="1" x14ac:dyDescent="0.3">
      <c r="B2" s="32" t="s">
        <v>220</v>
      </c>
      <c r="C2" s="33"/>
      <c r="D2" s="33"/>
      <c r="E2" s="33"/>
      <c r="F2" s="34" t="s">
        <v>223</v>
      </c>
      <c r="G2" s="34"/>
    </row>
    <row r="3" spans="1:8" ht="22.5" customHeight="1" x14ac:dyDescent="0.3">
      <c r="B3" s="35" t="s">
        <v>159</v>
      </c>
      <c r="C3" s="35"/>
      <c r="D3" s="35"/>
      <c r="E3" s="13" t="s">
        <v>160</v>
      </c>
      <c r="F3" s="13" t="s">
        <v>161</v>
      </c>
      <c r="G3" s="13" t="s">
        <v>157</v>
      </c>
    </row>
    <row r="4" spans="1:8" ht="22.5" customHeight="1" x14ac:dyDescent="0.3">
      <c r="A4" s="1" t="s">
        <v>166</v>
      </c>
      <c r="B4" s="36" t="s">
        <v>162</v>
      </c>
      <c r="C4" s="36" t="s">
        <v>163</v>
      </c>
      <c r="D4" s="14" t="s">
        <v>167</v>
      </c>
      <c r="E4" s="15">
        <f>TRUNC(공종별집계표!F5, 0)</f>
        <v>0</v>
      </c>
      <c r="F4" s="12" t="s">
        <v>51</v>
      </c>
      <c r="G4" s="12" t="s">
        <v>51</v>
      </c>
    </row>
    <row r="5" spans="1:8" ht="22.5" customHeight="1" x14ac:dyDescent="0.3">
      <c r="A5" s="1" t="s">
        <v>168</v>
      </c>
      <c r="B5" s="36"/>
      <c r="C5" s="36"/>
      <c r="D5" s="14" t="s">
        <v>169</v>
      </c>
      <c r="E5" s="15">
        <v>0</v>
      </c>
      <c r="F5" s="12" t="s">
        <v>51</v>
      </c>
      <c r="G5" s="12" t="s">
        <v>51</v>
      </c>
    </row>
    <row r="6" spans="1:8" ht="22.5" customHeight="1" x14ac:dyDescent="0.3">
      <c r="A6" s="1" t="s">
        <v>170</v>
      </c>
      <c r="B6" s="36"/>
      <c r="C6" s="36"/>
      <c r="D6" s="14" t="s">
        <v>171</v>
      </c>
      <c r="E6" s="15">
        <f>TRUNC(공종별집계표!T11, 0)</f>
        <v>0</v>
      </c>
      <c r="F6" s="12" t="s">
        <v>51</v>
      </c>
      <c r="G6" s="12" t="s">
        <v>51</v>
      </c>
    </row>
    <row r="7" spans="1:8" ht="22.5" customHeight="1" x14ac:dyDescent="0.3">
      <c r="A7" s="1" t="s">
        <v>172</v>
      </c>
      <c r="B7" s="36"/>
      <c r="C7" s="36"/>
      <c r="D7" s="14" t="s">
        <v>173</v>
      </c>
      <c r="E7" s="15">
        <f>TRUNC(E4+E5-E6, 0)</f>
        <v>0</v>
      </c>
      <c r="F7" s="12"/>
      <c r="G7" s="12" t="s">
        <v>51</v>
      </c>
    </row>
    <row r="8" spans="1:8" ht="22.5" customHeight="1" x14ac:dyDescent="0.3">
      <c r="A8" s="1" t="s">
        <v>174</v>
      </c>
      <c r="B8" s="36"/>
      <c r="C8" s="36" t="s">
        <v>164</v>
      </c>
      <c r="D8" s="14" t="s">
        <v>175</v>
      </c>
      <c r="E8" s="15">
        <f>TRUNC(공종별집계표!H5, 0)</f>
        <v>0</v>
      </c>
      <c r="F8" s="12"/>
      <c r="G8" s="12" t="s">
        <v>51</v>
      </c>
    </row>
    <row r="9" spans="1:8" ht="22.5" customHeight="1" x14ac:dyDescent="0.3">
      <c r="A9" s="1" t="s">
        <v>176</v>
      </c>
      <c r="B9" s="36"/>
      <c r="C9" s="36"/>
      <c r="D9" s="14" t="s">
        <v>177</v>
      </c>
      <c r="E9" s="15">
        <f>TRUNC(E8*0.13, 0)</f>
        <v>0</v>
      </c>
      <c r="F9" s="12"/>
      <c r="G9" s="12" t="s">
        <v>51</v>
      </c>
    </row>
    <row r="10" spans="1:8" ht="22.5" customHeight="1" x14ac:dyDescent="0.3">
      <c r="A10" s="1" t="s">
        <v>178</v>
      </c>
      <c r="B10" s="36"/>
      <c r="C10" s="36"/>
      <c r="D10" s="14" t="s">
        <v>173</v>
      </c>
      <c r="E10" s="15">
        <f>TRUNC(E8+E9, 0)</f>
        <v>0</v>
      </c>
      <c r="F10" s="12"/>
      <c r="G10" s="12" t="s">
        <v>51</v>
      </c>
    </row>
    <row r="11" spans="1:8" ht="22.5" customHeight="1" x14ac:dyDescent="0.3">
      <c r="A11" s="1" t="s">
        <v>179</v>
      </c>
      <c r="B11" s="36"/>
      <c r="C11" s="36" t="s">
        <v>165</v>
      </c>
      <c r="D11" s="14" t="s">
        <v>180</v>
      </c>
      <c r="E11" s="15">
        <f>TRUNC(공종별집계표!J5, 0)</f>
        <v>0</v>
      </c>
      <c r="F11" s="12"/>
      <c r="G11" s="12" t="s">
        <v>51</v>
      </c>
    </row>
    <row r="12" spans="1:8" ht="22.5" customHeight="1" x14ac:dyDescent="0.3">
      <c r="A12" s="1" t="s">
        <v>181</v>
      </c>
      <c r="B12" s="36"/>
      <c r="C12" s="36"/>
      <c r="D12" s="14" t="s">
        <v>182</v>
      </c>
      <c r="E12" s="15">
        <f>TRUNC(E10*0.037, 0)</f>
        <v>0</v>
      </c>
      <c r="F12" s="12"/>
      <c r="G12" s="12" t="s">
        <v>51</v>
      </c>
    </row>
    <row r="13" spans="1:8" ht="22.5" customHeight="1" x14ac:dyDescent="0.3">
      <c r="A13" s="1" t="s">
        <v>183</v>
      </c>
      <c r="B13" s="36"/>
      <c r="C13" s="36"/>
      <c r="D13" s="14" t="s">
        <v>184</v>
      </c>
      <c r="E13" s="15">
        <f>TRUNC(E10*0.0101, 0)</f>
        <v>0</v>
      </c>
      <c r="F13" s="12"/>
      <c r="G13" s="12" t="s">
        <v>51</v>
      </c>
    </row>
    <row r="14" spans="1:8" ht="22.5" customHeight="1" x14ac:dyDescent="0.3">
      <c r="A14" s="1" t="s">
        <v>185</v>
      </c>
      <c r="B14" s="36"/>
      <c r="C14" s="36"/>
      <c r="D14" s="14" t="s">
        <v>186</v>
      </c>
      <c r="E14" s="15">
        <f>TRUNC(E8*0.023, 0)</f>
        <v>0</v>
      </c>
      <c r="F14" s="12"/>
      <c r="G14" s="12" t="s">
        <v>51</v>
      </c>
    </row>
    <row r="15" spans="1:8" ht="22.5" customHeight="1" x14ac:dyDescent="0.3">
      <c r="A15" s="1" t="s">
        <v>187</v>
      </c>
      <c r="B15" s="36"/>
      <c r="C15" s="36"/>
      <c r="D15" s="21" t="s">
        <v>188</v>
      </c>
      <c r="E15" s="22">
        <f>((E7+E8)*2.93%)*1.2</f>
        <v>0</v>
      </c>
      <c r="F15" s="23"/>
      <c r="G15" s="20"/>
      <c r="H15" s="19"/>
    </row>
    <row r="16" spans="1:8" ht="22.5" customHeight="1" x14ac:dyDescent="0.3">
      <c r="A16" s="1" t="s">
        <v>189</v>
      </c>
      <c r="B16" s="36"/>
      <c r="C16" s="36"/>
      <c r="D16" s="14" t="s">
        <v>190</v>
      </c>
      <c r="E16" s="15">
        <f>TRUNC((E7+E8+E11)*0.003, 0)</f>
        <v>0</v>
      </c>
      <c r="F16" s="12"/>
      <c r="G16" s="12" t="s">
        <v>51</v>
      </c>
    </row>
    <row r="17" spans="1:7" ht="22.5" customHeight="1" x14ac:dyDescent="0.3">
      <c r="A17" s="1" t="s">
        <v>191</v>
      </c>
      <c r="B17" s="36"/>
      <c r="C17" s="36"/>
      <c r="D17" s="14" t="s">
        <v>192</v>
      </c>
      <c r="E17" s="15">
        <f>TRUNC((E7+E10)*0.058, 0)</f>
        <v>0</v>
      </c>
      <c r="F17" s="12"/>
      <c r="G17" s="12" t="s">
        <v>51</v>
      </c>
    </row>
    <row r="18" spans="1:7" s="28" customFormat="1" ht="22.5" hidden="1" customHeight="1" x14ac:dyDescent="0.3">
      <c r="A18" s="24" t="s">
        <v>193</v>
      </c>
      <c r="B18" s="36"/>
      <c r="C18" s="36"/>
      <c r="D18" s="25" t="s">
        <v>194</v>
      </c>
      <c r="E18" s="26">
        <v>0</v>
      </c>
      <c r="F18" s="27"/>
      <c r="G18" s="27" t="s">
        <v>224</v>
      </c>
    </row>
    <row r="19" spans="1:7" ht="22.5" customHeight="1" x14ac:dyDescent="0.3">
      <c r="A19" s="1" t="s">
        <v>195</v>
      </c>
      <c r="B19" s="36"/>
      <c r="C19" s="36"/>
      <c r="D19" s="14" t="s">
        <v>196</v>
      </c>
      <c r="E19" s="15">
        <f>TRUNC((E7+E8+E11)*0.0007, 0)</f>
        <v>0</v>
      </c>
      <c r="F19" s="12"/>
      <c r="G19" s="12" t="s">
        <v>51</v>
      </c>
    </row>
    <row r="20" spans="1:7" ht="22.5" customHeight="1" x14ac:dyDescent="0.3">
      <c r="A20" s="1" t="s">
        <v>197</v>
      </c>
      <c r="B20" s="36"/>
      <c r="C20" s="36"/>
      <c r="D20" s="14" t="s">
        <v>173</v>
      </c>
      <c r="E20" s="15">
        <f>TRUNC(E11+E12+E13+E14+E15+E17+E16+E18+E19, 0)</f>
        <v>0</v>
      </c>
      <c r="F20" s="12"/>
      <c r="G20" s="12" t="s">
        <v>51</v>
      </c>
    </row>
    <row r="21" spans="1:7" ht="22.5" customHeight="1" x14ac:dyDescent="0.3">
      <c r="A21" s="1" t="s">
        <v>198</v>
      </c>
      <c r="B21" s="29" t="s">
        <v>199</v>
      </c>
      <c r="C21" s="29"/>
      <c r="D21" s="30"/>
      <c r="E21" s="15">
        <f>TRUNC(E7+E10+E20, 0)</f>
        <v>0</v>
      </c>
      <c r="F21" s="12"/>
      <c r="G21" s="12" t="s">
        <v>51</v>
      </c>
    </row>
    <row r="22" spans="1:7" ht="22.5" customHeight="1" x14ac:dyDescent="0.3">
      <c r="A22" s="1" t="s">
        <v>200</v>
      </c>
      <c r="B22" s="29" t="s">
        <v>201</v>
      </c>
      <c r="C22" s="29"/>
      <c r="D22" s="30"/>
      <c r="E22" s="15">
        <f>TRUNC(E21*0.06, 0)</f>
        <v>0</v>
      </c>
      <c r="F22" s="12"/>
      <c r="G22" s="12" t="s">
        <v>51</v>
      </c>
    </row>
    <row r="23" spans="1:7" ht="22.5" customHeight="1" x14ac:dyDescent="0.3">
      <c r="A23" s="1" t="s">
        <v>202</v>
      </c>
      <c r="B23" s="29" t="s">
        <v>203</v>
      </c>
      <c r="C23" s="29"/>
      <c r="D23" s="30"/>
      <c r="E23" s="15"/>
      <c r="F23" s="12"/>
      <c r="G23" s="12" t="s">
        <v>51</v>
      </c>
    </row>
    <row r="24" spans="1:7" ht="22.5" customHeight="1" x14ac:dyDescent="0.3">
      <c r="A24" s="1" t="s">
        <v>204</v>
      </c>
      <c r="B24" s="29" t="s">
        <v>205</v>
      </c>
      <c r="C24" s="29"/>
      <c r="D24" s="30"/>
      <c r="E24" s="15">
        <f>TRUNC(공종별집계표!T10, 0)</f>
        <v>0</v>
      </c>
      <c r="F24" s="12"/>
      <c r="G24" s="12" t="s">
        <v>51</v>
      </c>
    </row>
    <row r="25" spans="1:7" ht="22.5" customHeight="1" x14ac:dyDescent="0.3">
      <c r="A25" s="1" t="s">
        <v>206</v>
      </c>
      <c r="B25" s="29" t="s">
        <v>207</v>
      </c>
      <c r="C25" s="29"/>
      <c r="D25" s="30"/>
      <c r="E25" s="15">
        <f>TRUNC(INT((E21+E22+E23+E24)/10000)*10000, 0)</f>
        <v>0</v>
      </c>
      <c r="F25" s="12"/>
      <c r="G25" s="12" t="s">
        <v>51</v>
      </c>
    </row>
    <row r="26" spans="1:7" ht="22.5" customHeight="1" x14ac:dyDescent="0.3">
      <c r="A26" s="1" t="s">
        <v>208</v>
      </c>
      <c r="B26" s="29" t="s">
        <v>209</v>
      </c>
      <c r="C26" s="29"/>
      <c r="D26" s="30"/>
      <c r="E26" s="15">
        <f>TRUNC(E25*0.1, 0)</f>
        <v>0</v>
      </c>
      <c r="F26" s="12"/>
      <c r="G26" s="12" t="s">
        <v>51</v>
      </c>
    </row>
    <row r="27" spans="1:7" ht="22.5" customHeight="1" x14ac:dyDescent="0.3">
      <c r="A27" s="1" t="s">
        <v>210</v>
      </c>
      <c r="B27" s="29" t="s">
        <v>211</v>
      </c>
      <c r="C27" s="29"/>
      <c r="D27" s="30"/>
      <c r="E27" s="15">
        <f>TRUNC(E25+E26, 0)</f>
        <v>0</v>
      </c>
      <c r="F27" s="12" t="s">
        <v>51</v>
      </c>
      <c r="G27" s="12" t="s">
        <v>51</v>
      </c>
    </row>
    <row r="28" spans="1:7" ht="22.5" customHeight="1" x14ac:dyDescent="0.3">
      <c r="A28" s="1" t="s">
        <v>212</v>
      </c>
      <c r="B28" s="29" t="s">
        <v>213</v>
      </c>
      <c r="C28" s="29"/>
      <c r="D28" s="30"/>
      <c r="E28" s="15">
        <f>TRUNC(공종별집계표!T12, 0)</f>
        <v>0</v>
      </c>
      <c r="F28" s="12" t="s">
        <v>51</v>
      </c>
      <c r="G28" s="12" t="s">
        <v>51</v>
      </c>
    </row>
    <row r="29" spans="1:7" ht="22.5" customHeight="1" x14ac:dyDescent="0.3">
      <c r="A29" s="1" t="s">
        <v>214</v>
      </c>
      <c r="B29" s="29" t="s">
        <v>215</v>
      </c>
      <c r="C29" s="29"/>
      <c r="D29" s="30"/>
      <c r="E29" s="15"/>
      <c r="F29" s="12" t="s">
        <v>51</v>
      </c>
      <c r="G29" s="12" t="s">
        <v>219</v>
      </c>
    </row>
  </sheetData>
  <mergeCells count="17">
    <mergeCell ref="B1:G1"/>
    <mergeCell ref="B2:E2"/>
    <mergeCell ref="F2:G2"/>
    <mergeCell ref="B3:D3"/>
    <mergeCell ref="B4:B20"/>
    <mergeCell ref="C4:C7"/>
    <mergeCell ref="C8:C10"/>
    <mergeCell ref="C11:C20"/>
    <mergeCell ref="B27:D27"/>
    <mergeCell ref="B28:D28"/>
    <mergeCell ref="B29:D29"/>
    <mergeCell ref="B21:D21"/>
    <mergeCell ref="B22:D22"/>
    <mergeCell ref="B23:D23"/>
    <mergeCell ref="B24:D24"/>
    <mergeCell ref="B25:D25"/>
    <mergeCell ref="B26:D26"/>
  </mergeCells>
  <phoneticPr fontId="1" type="noConversion"/>
  <pageMargins left="0.78740157480314954" right="0" top="0.39370078740157477" bottom="0.39370078740157477" header="0" footer="0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zoomScaleNormal="100" workbookViewId="0">
      <selection activeCell="A3" sqref="A3:A4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20" ht="30" customHeight="1" x14ac:dyDescent="0.3">
      <c r="A2" s="41" t="s">
        <v>221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20" ht="30" customHeight="1" x14ac:dyDescent="0.3">
      <c r="A3" s="38" t="s">
        <v>1</v>
      </c>
      <c r="B3" s="38" t="s">
        <v>2</v>
      </c>
      <c r="C3" s="38" t="s">
        <v>3</v>
      </c>
      <c r="D3" s="38" t="s">
        <v>4</v>
      </c>
      <c r="E3" s="38" t="s">
        <v>5</v>
      </c>
      <c r="F3" s="38"/>
      <c r="G3" s="38" t="s">
        <v>8</v>
      </c>
      <c r="H3" s="38"/>
      <c r="I3" s="38" t="s">
        <v>9</v>
      </c>
      <c r="J3" s="38"/>
      <c r="K3" s="38" t="s">
        <v>10</v>
      </c>
      <c r="L3" s="38"/>
      <c r="M3" s="38" t="s">
        <v>11</v>
      </c>
      <c r="N3" s="37" t="s">
        <v>12</v>
      </c>
      <c r="O3" s="37" t="s">
        <v>13</v>
      </c>
      <c r="P3" s="37" t="s">
        <v>14</v>
      </c>
      <c r="Q3" s="37" t="s">
        <v>15</v>
      </c>
      <c r="R3" s="37" t="s">
        <v>16</v>
      </c>
      <c r="S3" s="37" t="s">
        <v>17</v>
      </c>
      <c r="T3" s="37" t="s">
        <v>18</v>
      </c>
    </row>
    <row r="4" spans="1:20" ht="30" customHeight="1" x14ac:dyDescent="0.3">
      <c r="A4" s="39"/>
      <c r="B4" s="39"/>
      <c r="C4" s="39"/>
      <c r="D4" s="39"/>
      <c r="E4" s="7" t="s">
        <v>6</v>
      </c>
      <c r="F4" s="7" t="s">
        <v>7</v>
      </c>
      <c r="G4" s="7" t="s">
        <v>6</v>
      </c>
      <c r="H4" s="7" t="s">
        <v>7</v>
      </c>
      <c r="I4" s="7" t="s">
        <v>6</v>
      </c>
      <c r="J4" s="7" t="s">
        <v>7</v>
      </c>
      <c r="K4" s="7" t="s">
        <v>6</v>
      </c>
      <c r="L4" s="7" t="s">
        <v>7</v>
      </c>
      <c r="M4" s="39"/>
      <c r="N4" s="37"/>
      <c r="O4" s="37"/>
      <c r="P4" s="37"/>
      <c r="Q4" s="37"/>
      <c r="R4" s="37"/>
      <c r="S4" s="37"/>
      <c r="T4" s="37"/>
    </row>
    <row r="5" spans="1:20" ht="30" customHeight="1" x14ac:dyDescent="0.3">
      <c r="A5" s="8" t="s">
        <v>50</v>
      </c>
      <c r="B5" s="8" t="s">
        <v>51</v>
      </c>
      <c r="C5" s="8" t="s">
        <v>51</v>
      </c>
      <c r="D5" s="9">
        <v>1</v>
      </c>
      <c r="E5" s="10"/>
      <c r="F5" s="10"/>
      <c r="G5" s="10"/>
      <c r="H5" s="10"/>
      <c r="I5" s="10"/>
      <c r="J5" s="10"/>
      <c r="K5" s="10"/>
      <c r="L5" s="10"/>
      <c r="M5" s="8" t="s">
        <v>51</v>
      </c>
      <c r="N5" s="2" t="s">
        <v>52</v>
      </c>
      <c r="O5" s="2" t="s">
        <v>51</v>
      </c>
      <c r="P5" s="2" t="s">
        <v>51</v>
      </c>
      <c r="Q5" s="2" t="s">
        <v>51</v>
      </c>
      <c r="R5" s="3">
        <v>1</v>
      </c>
      <c r="S5" s="2" t="s">
        <v>51</v>
      </c>
      <c r="T5" s="6"/>
    </row>
    <row r="6" spans="1:20" ht="30" customHeight="1" x14ac:dyDescent="0.3">
      <c r="A6" s="8" t="s">
        <v>53</v>
      </c>
      <c r="B6" s="8" t="s">
        <v>51</v>
      </c>
      <c r="C6" s="8" t="s">
        <v>51</v>
      </c>
      <c r="D6" s="9">
        <v>1</v>
      </c>
      <c r="E6" s="10"/>
      <c r="F6" s="10"/>
      <c r="G6" s="10"/>
      <c r="H6" s="10"/>
      <c r="I6" s="10"/>
      <c r="J6" s="10"/>
      <c r="K6" s="10"/>
      <c r="L6" s="10"/>
      <c r="M6" s="8" t="s">
        <v>51</v>
      </c>
      <c r="N6" s="2" t="s">
        <v>54</v>
      </c>
      <c r="O6" s="2" t="s">
        <v>51</v>
      </c>
      <c r="P6" s="2" t="s">
        <v>52</v>
      </c>
      <c r="Q6" s="2" t="s">
        <v>51</v>
      </c>
      <c r="R6" s="3">
        <v>2</v>
      </c>
      <c r="S6" s="2" t="s">
        <v>51</v>
      </c>
      <c r="T6" s="6"/>
    </row>
    <row r="7" spans="1:20" ht="30" customHeight="1" x14ac:dyDescent="0.3">
      <c r="A7" s="8" t="s">
        <v>55</v>
      </c>
      <c r="B7" s="8" t="s">
        <v>51</v>
      </c>
      <c r="C7" s="8" t="s">
        <v>51</v>
      </c>
      <c r="D7" s="9">
        <v>1</v>
      </c>
      <c r="E7" s="10"/>
      <c r="F7" s="10"/>
      <c r="G7" s="10"/>
      <c r="H7" s="10"/>
      <c r="I7" s="10"/>
      <c r="J7" s="10"/>
      <c r="K7" s="10"/>
      <c r="L7" s="10"/>
      <c r="M7" s="8" t="s">
        <v>51</v>
      </c>
      <c r="N7" s="2" t="s">
        <v>56</v>
      </c>
      <c r="O7" s="2" t="s">
        <v>51</v>
      </c>
      <c r="P7" s="2" t="s">
        <v>54</v>
      </c>
      <c r="Q7" s="2" t="s">
        <v>51</v>
      </c>
      <c r="R7" s="3">
        <v>3</v>
      </c>
      <c r="S7" s="2" t="s">
        <v>51</v>
      </c>
      <c r="T7" s="6"/>
    </row>
    <row r="8" spans="1:20" ht="30" customHeight="1" x14ac:dyDescent="0.3">
      <c r="A8" s="8" t="s">
        <v>70</v>
      </c>
      <c r="B8" s="8" t="s">
        <v>51</v>
      </c>
      <c r="C8" s="8" t="s">
        <v>51</v>
      </c>
      <c r="D8" s="9">
        <v>1</v>
      </c>
      <c r="E8" s="10"/>
      <c r="F8" s="10"/>
      <c r="G8" s="10"/>
      <c r="H8" s="10"/>
      <c r="I8" s="10"/>
      <c r="J8" s="10"/>
      <c r="K8" s="10"/>
      <c r="L8" s="10"/>
      <c r="M8" s="8" t="s">
        <v>51</v>
      </c>
      <c r="N8" s="2" t="s">
        <v>71</v>
      </c>
      <c r="O8" s="2" t="s">
        <v>51</v>
      </c>
      <c r="P8" s="2" t="s">
        <v>54</v>
      </c>
      <c r="Q8" s="2" t="s">
        <v>51</v>
      </c>
      <c r="R8" s="3">
        <v>3</v>
      </c>
      <c r="S8" s="2" t="s">
        <v>51</v>
      </c>
      <c r="T8" s="6"/>
    </row>
    <row r="9" spans="1:20" ht="30" customHeight="1" x14ac:dyDescent="0.3">
      <c r="A9" s="8" t="s">
        <v>85</v>
      </c>
      <c r="B9" s="8" t="s">
        <v>51</v>
      </c>
      <c r="C9" s="8" t="s">
        <v>51</v>
      </c>
      <c r="D9" s="9">
        <v>1</v>
      </c>
      <c r="E9" s="10"/>
      <c r="F9" s="10"/>
      <c r="G9" s="10"/>
      <c r="H9" s="10"/>
      <c r="I9" s="10"/>
      <c r="J9" s="10"/>
      <c r="K9" s="10"/>
      <c r="L9" s="10"/>
      <c r="M9" s="8" t="s">
        <v>51</v>
      </c>
      <c r="N9" s="2" t="s">
        <v>86</v>
      </c>
      <c r="O9" s="2" t="s">
        <v>51</v>
      </c>
      <c r="P9" s="2" t="s">
        <v>54</v>
      </c>
      <c r="Q9" s="2" t="s">
        <v>51</v>
      </c>
      <c r="R9" s="3">
        <v>3</v>
      </c>
      <c r="S9" s="2" t="s">
        <v>51</v>
      </c>
      <c r="T9" s="6"/>
    </row>
    <row r="10" spans="1:20" ht="30" customHeight="1" x14ac:dyDescent="0.3">
      <c r="A10" s="8" t="s">
        <v>106</v>
      </c>
      <c r="B10" s="8" t="s">
        <v>51</v>
      </c>
      <c r="C10" s="8" t="s">
        <v>51</v>
      </c>
      <c r="D10" s="9">
        <v>1</v>
      </c>
      <c r="E10" s="10"/>
      <c r="F10" s="10"/>
      <c r="G10" s="10"/>
      <c r="H10" s="10"/>
      <c r="I10" s="10"/>
      <c r="J10" s="10"/>
      <c r="K10" s="10"/>
      <c r="L10" s="10"/>
      <c r="M10" s="8" t="s">
        <v>51</v>
      </c>
      <c r="N10" s="2" t="s">
        <v>107</v>
      </c>
      <c r="O10" s="2" t="s">
        <v>51</v>
      </c>
      <c r="P10" s="2" t="s">
        <v>51</v>
      </c>
      <c r="Q10" s="2" t="s">
        <v>108</v>
      </c>
      <c r="R10" s="3">
        <v>2</v>
      </c>
      <c r="S10" s="2" t="s">
        <v>51</v>
      </c>
      <c r="T10" s="6">
        <f>L10*1</f>
        <v>0</v>
      </c>
    </row>
    <row r="11" spans="1:20" ht="30" customHeight="1" x14ac:dyDescent="0.3">
      <c r="A11" s="8" t="s">
        <v>122</v>
      </c>
      <c r="B11" s="8" t="s">
        <v>51</v>
      </c>
      <c r="C11" s="8" t="s">
        <v>51</v>
      </c>
      <c r="D11" s="9">
        <v>1</v>
      </c>
      <c r="E11" s="10"/>
      <c r="F11" s="10"/>
      <c r="G11" s="10"/>
      <c r="H11" s="10"/>
      <c r="I11" s="10"/>
      <c r="J11" s="10"/>
      <c r="K11" s="10"/>
      <c r="L11" s="10"/>
      <c r="M11" s="8" t="s">
        <v>51</v>
      </c>
      <c r="N11" s="2" t="s">
        <v>123</v>
      </c>
      <c r="O11" s="2" t="s">
        <v>51</v>
      </c>
      <c r="P11" s="2" t="s">
        <v>51</v>
      </c>
      <c r="Q11" s="2" t="s">
        <v>124</v>
      </c>
      <c r="R11" s="3">
        <v>2</v>
      </c>
      <c r="S11" s="2" t="s">
        <v>51</v>
      </c>
      <c r="T11" s="6">
        <f>L11*1</f>
        <v>0</v>
      </c>
    </row>
    <row r="12" spans="1:20" ht="30" customHeight="1" x14ac:dyDescent="0.3">
      <c r="A12" s="8" t="s">
        <v>133</v>
      </c>
      <c r="B12" s="8"/>
      <c r="C12" s="8" t="s">
        <v>51</v>
      </c>
      <c r="D12" s="9">
        <v>1</v>
      </c>
      <c r="E12" s="10"/>
      <c r="F12" s="10"/>
      <c r="G12" s="10"/>
      <c r="H12" s="10"/>
      <c r="I12" s="10"/>
      <c r="J12" s="10"/>
      <c r="K12" s="10"/>
      <c r="L12" s="10"/>
      <c r="M12" s="8" t="s">
        <v>51</v>
      </c>
      <c r="N12" s="2" t="s">
        <v>134</v>
      </c>
      <c r="O12" s="2" t="s">
        <v>51</v>
      </c>
      <c r="P12" s="2" t="s">
        <v>51</v>
      </c>
      <c r="Q12" s="2" t="s">
        <v>136</v>
      </c>
      <c r="R12" s="3">
        <v>2</v>
      </c>
      <c r="S12" s="2" t="s">
        <v>51</v>
      </c>
      <c r="T12" s="6">
        <f>L12*1</f>
        <v>0</v>
      </c>
    </row>
    <row r="13" spans="1:20" ht="30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T13" s="5"/>
    </row>
    <row r="14" spans="1:20" ht="30" customHeight="1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T14" s="5"/>
    </row>
    <row r="15" spans="1:20" ht="30" customHeigh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T15" s="5"/>
    </row>
    <row r="16" spans="1:20" ht="30" customHeight="1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T16" s="5"/>
    </row>
    <row r="17" spans="1:20" ht="30" customHeight="1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T17" s="5"/>
    </row>
    <row r="18" spans="1:20" ht="30" customHeight="1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T18" s="5"/>
    </row>
    <row r="19" spans="1:20" ht="30" customHeigh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T19" s="5"/>
    </row>
    <row r="20" spans="1:20" ht="30" customHeight="1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T20" s="5"/>
    </row>
    <row r="21" spans="1:20" ht="30" customHeigh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T21" s="5"/>
    </row>
    <row r="22" spans="1:20" ht="30" customHeight="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T22" s="5"/>
    </row>
    <row r="23" spans="1:20" ht="30" customHeight="1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T23" s="5"/>
    </row>
    <row r="24" spans="1:20" ht="30" customHeight="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T24" s="5"/>
    </row>
    <row r="25" spans="1:20" ht="30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T25" s="5"/>
    </row>
    <row r="26" spans="1:20" ht="30" customHeigh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T26" s="5"/>
    </row>
    <row r="27" spans="1:20" ht="30" customHeight="1" x14ac:dyDescent="0.3">
      <c r="A27" s="8" t="s">
        <v>68</v>
      </c>
      <c r="B27" s="9"/>
      <c r="C27" s="9"/>
      <c r="D27" s="9"/>
      <c r="E27" s="9"/>
      <c r="F27" s="10"/>
      <c r="G27" s="9"/>
      <c r="H27" s="10"/>
      <c r="I27" s="9"/>
      <c r="J27" s="10"/>
      <c r="K27" s="9"/>
      <c r="L27" s="10"/>
      <c r="M27" s="9"/>
      <c r="T27" s="5"/>
    </row>
  </sheetData>
  <mergeCells count="18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M3:M4"/>
    <mergeCell ref="N3:N4"/>
    <mergeCell ref="O3:O4"/>
    <mergeCell ref="P3:P4"/>
    <mergeCell ref="Q3:Q4"/>
    <mergeCell ref="R3:R4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46"/>
  <sheetViews>
    <sheetView zoomScaleNormal="100" workbookViewId="0">
      <pane ySplit="3" topLeftCell="A4" activePane="bottomLeft" state="frozen"/>
      <selection pane="bottomLeft" activeCell="A2" sqref="A2:A3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41" t="s">
        <v>222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48" ht="30" customHeight="1" x14ac:dyDescent="0.3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38"/>
      <c r="G2" s="38" t="s">
        <v>8</v>
      </c>
      <c r="H2" s="38"/>
      <c r="I2" s="38" t="s">
        <v>9</v>
      </c>
      <c r="J2" s="38"/>
      <c r="K2" s="38" t="s">
        <v>10</v>
      </c>
      <c r="L2" s="38"/>
      <c r="M2" s="38" t="s">
        <v>11</v>
      </c>
      <c r="N2" s="37" t="s">
        <v>19</v>
      </c>
      <c r="O2" s="37" t="s">
        <v>13</v>
      </c>
      <c r="P2" s="37" t="s">
        <v>20</v>
      </c>
      <c r="Q2" s="37" t="s">
        <v>12</v>
      </c>
      <c r="R2" s="37" t="s">
        <v>21</v>
      </c>
      <c r="S2" s="37" t="s">
        <v>22</v>
      </c>
      <c r="T2" s="37" t="s">
        <v>23</v>
      </c>
      <c r="U2" s="37" t="s">
        <v>24</v>
      </c>
      <c r="V2" s="37" t="s">
        <v>25</v>
      </c>
      <c r="W2" s="37" t="s">
        <v>26</v>
      </c>
      <c r="X2" s="37" t="s">
        <v>27</v>
      </c>
      <c r="Y2" s="37" t="s">
        <v>28</v>
      </c>
      <c r="Z2" s="37" t="s">
        <v>29</v>
      </c>
      <c r="AA2" s="37" t="s">
        <v>30</v>
      </c>
      <c r="AB2" s="37" t="s">
        <v>31</v>
      </c>
      <c r="AC2" s="37" t="s">
        <v>32</v>
      </c>
      <c r="AD2" s="37" t="s">
        <v>33</v>
      </c>
      <c r="AE2" s="37" t="s">
        <v>34</v>
      </c>
      <c r="AF2" s="37" t="s">
        <v>35</v>
      </c>
      <c r="AG2" s="37" t="s">
        <v>36</v>
      </c>
      <c r="AH2" s="37" t="s">
        <v>37</v>
      </c>
      <c r="AI2" s="37" t="s">
        <v>38</v>
      </c>
      <c r="AJ2" s="37" t="s">
        <v>39</v>
      </c>
      <c r="AK2" s="37" t="s">
        <v>40</v>
      </c>
      <c r="AL2" s="37" t="s">
        <v>41</v>
      </c>
      <c r="AM2" s="37" t="s">
        <v>42</v>
      </c>
      <c r="AN2" s="37" t="s">
        <v>43</v>
      </c>
      <c r="AO2" s="37" t="s">
        <v>44</v>
      </c>
      <c r="AP2" s="37" t="s">
        <v>45</v>
      </c>
      <c r="AQ2" s="37" t="s">
        <v>46</v>
      </c>
      <c r="AR2" s="37" t="s">
        <v>47</v>
      </c>
      <c r="AS2" s="37" t="s">
        <v>15</v>
      </c>
      <c r="AT2" s="37" t="s">
        <v>16</v>
      </c>
      <c r="AU2" s="37" t="s">
        <v>48</v>
      </c>
      <c r="AV2" s="37" t="s">
        <v>49</v>
      </c>
    </row>
    <row r="3" spans="1:48" ht="30" customHeight="1" x14ac:dyDescent="0.3">
      <c r="A3" s="38"/>
      <c r="B3" s="38"/>
      <c r="C3" s="38"/>
      <c r="D3" s="38"/>
      <c r="E3" s="4" t="s">
        <v>6</v>
      </c>
      <c r="F3" s="4" t="s">
        <v>7</v>
      </c>
      <c r="G3" s="4" t="s">
        <v>6</v>
      </c>
      <c r="H3" s="4" t="s">
        <v>7</v>
      </c>
      <c r="I3" s="4" t="s">
        <v>6</v>
      </c>
      <c r="J3" s="4" t="s">
        <v>7</v>
      </c>
      <c r="K3" s="4" t="s">
        <v>6</v>
      </c>
      <c r="L3" s="4" t="s">
        <v>7</v>
      </c>
      <c r="M3" s="38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48" ht="30" customHeight="1" x14ac:dyDescent="0.3">
      <c r="A4" s="8" t="s">
        <v>55</v>
      </c>
      <c r="B4" s="8" t="s">
        <v>51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2" t="s">
        <v>56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30" customHeight="1" x14ac:dyDescent="0.3">
      <c r="A5" s="8" t="s">
        <v>57</v>
      </c>
      <c r="B5" s="8" t="s">
        <v>58</v>
      </c>
      <c r="C5" s="8" t="s">
        <v>59</v>
      </c>
      <c r="D5" s="9">
        <v>1224</v>
      </c>
      <c r="E5" s="11"/>
      <c r="F5" s="11"/>
      <c r="G5" s="11"/>
      <c r="H5" s="11"/>
      <c r="I5" s="11"/>
      <c r="J5" s="11"/>
      <c r="K5" s="11"/>
      <c r="L5" s="11"/>
      <c r="M5" s="8"/>
      <c r="N5" s="2" t="s">
        <v>60</v>
      </c>
      <c r="O5" s="2" t="s">
        <v>51</v>
      </c>
      <c r="P5" s="2" t="s">
        <v>51</v>
      </c>
      <c r="Q5" s="2" t="s">
        <v>56</v>
      </c>
      <c r="R5" s="2" t="s">
        <v>61</v>
      </c>
      <c r="S5" s="2" t="s">
        <v>62</v>
      </c>
      <c r="T5" s="2" t="s">
        <v>62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 t="s">
        <v>51</v>
      </c>
      <c r="AS5" s="2" t="s">
        <v>51</v>
      </c>
      <c r="AT5" s="3"/>
      <c r="AU5" s="2" t="s">
        <v>63</v>
      </c>
      <c r="AV5" s="3">
        <v>38</v>
      </c>
    </row>
    <row r="6" spans="1:48" ht="30" customHeight="1" x14ac:dyDescent="0.3">
      <c r="A6" s="8" t="s">
        <v>64</v>
      </c>
      <c r="B6" s="8" t="s">
        <v>65</v>
      </c>
      <c r="C6" s="8" t="s">
        <v>59</v>
      </c>
      <c r="D6" s="9">
        <v>1224</v>
      </c>
      <c r="E6" s="11"/>
      <c r="F6" s="11"/>
      <c r="G6" s="11"/>
      <c r="H6" s="11"/>
      <c r="I6" s="11"/>
      <c r="J6" s="11"/>
      <c r="K6" s="11"/>
      <c r="L6" s="11"/>
      <c r="M6" s="8"/>
      <c r="N6" s="2" t="s">
        <v>66</v>
      </c>
      <c r="O6" s="2" t="s">
        <v>51</v>
      </c>
      <c r="P6" s="2" t="s">
        <v>51</v>
      </c>
      <c r="Q6" s="2" t="s">
        <v>56</v>
      </c>
      <c r="R6" s="2" t="s">
        <v>61</v>
      </c>
      <c r="S6" s="2" t="s">
        <v>62</v>
      </c>
      <c r="T6" s="2" t="s">
        <v>62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 t="s">
        <v>51</v>
      </c>
      <c r="AS6" s="2" t="s">
        <v>51</v>
      </c>
      <c r="AT6" s="3"/>
      <c r="AU6" s="2" t="s">
        <v>67</v>
      </c>
      <c r="AV6" s="3">
        <v>40</v>
      </c>
    </row>
    <row r="7" spans="1:48" ht="30" customHeight="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48" ht="30" customHeight="1" x14ac:dyDescent="0.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48" ht="30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48" ht="30" customHeigh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48" ht="30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48" ht="30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48" ht="30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48" ht="30" customHeight="1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48" ht="30" customHeigh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48" ht="30" customHeight="1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48" ht="30" customHeight="1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48" ht="30" customHeight="1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48" ht="30" customHeigh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48" ht="30" customHeight="1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48" ht="30" customHeigh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48" ht="30" customHeight="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48" ht="30" customHeight="1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48" ht="30" customHeight="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48" ht="30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48" ht="30" customHeigh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48" ht="30" customHeight="1" x14ac:dyDescent="0.3">
      <c r="A27" s="8" t="s">
        <v>68</v>
      </c>
      <c r="B27" s="9"/>
      <c r="C27" s="9"/>
      <c r="D27" s="9"/>
      <c r="E27" s="9"/>
      <c r="F27" s="11"/>
      <c r="G27" s="9"/>
      <c r="H27" s="11"/>
      <c r="I27" s="9"/>
      <c r="J27" s="11"/>
      <c r="K27" s="9"/>
      <c r="L27" s="11"/>
      <c r="M27" s="9"/>
      <c r="N27" t="s">
        <v>69</v>
      </c>
    </row>
    <row r="28" spans="1:48" ht="30" customHeight="1" x14ac:dyDescent="0.3">
      <c r="A28" s="8" t="s">
        <v>70</v>
      </c>
      <c r="B28" s="8" t="s">
        <v>51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3"/>
      <c r="O28" s="3"/>
      <c r="P28" s="3"/>
      <c r="Q28" s="2" t="s">
        <v>71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ht="30" customHeight="1" x14ac:dyDescent="0.3">
      <c r="A29" s="8" t="s">
        <v>72</v>
      </c>
      <c r="B29" s="8" t="s">
        <v>73</v>
      </c>
      <c r="C29" s="8" t="s">
        <v>74</v>
      </c>
      <c r="D29" s="9">
        <v>101</v>
      </c>
      <c r="E29" s="11"/>
      <c r="F29" s="11"/>
      <c r="G29" s="11"/>
      <c r="H29" s="11"/>
      <c r="I29" s="11"/>
      <c r="J29" s="11"/>
      <c r="K29" s="11"/>
      <c r="L29" s="11"/>
      <c r="M29" s="8"/>
      <c r="N29" s="2" t="s">
        <v>75</v>
      </c>
      <c r="O29" s="2" t="s">
        <v>51</v>
      </c>
      <c r="P29" s="2" t="s">
        <v>51</v>
      </c>
      <c r="Q29" s="2" t="s">
        <v>71</v>
      </c>
      <c r="R29" s="2" t="s">
        <v>61</v>
      </c>
      <c r="S29" s="2" t="s">
        <v>62</v>
      </c>
      <c r="T29" s="2" t="s">
        <v>62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2" t="s">
        <v>51</v>
      </c>
      <c r="AS29" s="2" t="s">
        <v>51</v>
      </c>
      <c r="AT29" s="3"/>
      <c r="AU29" s="2" t="s">
        <v>76</v>
      </c>
      <c r="AV29" s="3">
        <v>42</v>
      </c>
    </row>
    <row r="30" spans="1:48" ht="30" customHeight="1" x14ac:dyDescent="0.3">
      <c r="A30" s="8" t="s">
        <v>77</v>
      </c>
      <c r="B30" s="8" t="s">
        <v>78</v>
      </c>
      <c r="C30" s="8" t="s">
        <v>74</v>
      </c>
      <c r="D30" s="9">
        <v>101</v>
      </c>
      <c r="E30" s="11"/>
      <c r="F30" s="11"/>
      <c r="G30" s="11"/>
      <c r="H30" s="11"/>
      <c r="I30" s="11"/>
      <c r="J30" s="11"/>
      <c r="K30" s="11"/>
      <c r="L30" s="11"/>
      <c r="M30" s="8"/>
      <c r="N30" s="2" t="s">
        <v>79</v>
      </c>
      <c r="O30" s="2" t="s">
        <v>51</v>
      </c>
      <c r="P30" s="2" t="s">
        <v>51</v>
      </c>
      <c r="Q30" s="2" t="s">
        <v>71</v>
      </c>
      <c r="R30" s="2" t="s">
        <v>61</v>
      </c>
      <c r="S30" s="2" t="s">
        <v>62</v>
      </c>
      <c r="T30" s="2" t="s">
        <v>62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2" t="s">
        <v>51</v>
      </c>
      <c r="AS30" s="2" t="s">
        <v>51</v>
      </c>
      <c r="AT30" s="3"/>
      <c r="AU30" s="2" t="s">
        <v>80</v>
      </c>
      <c r="AV30" s="3">
        <v>43</v>
      </c>
    </row>
    <row r="31" spans="1:48" ht="30" customHeight="1" x14ac:dyDescent="0.3">
      <c r="A31" s="8" t="s">
        <v>216</v>
      </c>
      <c r="B31" s="8" t="s">
        <v>225</v>
      </c>
      <c r="C31" s="8" t="s">
        <v>82</v>
      </c>
      <c r="D31" s="9">
        <v>1</v>
      </c>
      <c r="E31" s="11"/>
      <c r="F31" s="11"/>
      <c r="G31" s="11"/>
      <c r="H31" s="11"/>
      <c r="I31" s="11"/>
      <c r="J31" s="11"/>
      <c r="K31" s="11"/>
      <c r="L31" s="11"/>
      <c r="M31" s="8"/>
      <c r="N31" s="2" t="s">
        <v>83</v>
      </c>
      <c r="O31" s="2" t="s">
        <v>51</v>
      </c>
      <c r="P31" s="2" t="s">
        <v>51</v>
      </c>
      <c r="Q31" s="2" t="s">
        <v>71</v>
      </c>
      <c r="R31" s="2" t="s">
        <v>62</v>
      </c>
      <c r="S31" s="2" t="s">
        <v>62</v>
      </c>
      <c r="T31" s="2" t="s">
        <v>61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2" t="s">
        <v>51</v>
      </c>
      <c r="AS31" s="2" t="s">
        <v>51</v>
      </c>
      <c r="AT31" s="3"/>
      <c r="AU31" s="2" t="s">
        <v>84</v>
      </c>
      <c r="AV31" s="3">
        <v>52</v>
      </c>
    </row>
    <row r="32" spans="1:48" ht="30" customHeight="1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30" customHeight="1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ht="30" customHeight="1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30" customHeight="1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30" customHeight="1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ht="30" customHeight="1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30" customHeight="1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30" customHeight="1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30" customHeight="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30" customHeight="1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30" customHeight="1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ht="30" customHeight="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30" customHeight="1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ht="30" customHeight="1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30" customHeight="1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ht="30" customHeight="1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ht="30" customHeight="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48" ht="30" customHeight="1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48" ht="30" customHeight="1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48" ht="30" customHeight="1" x14ac:dyDescent="0.3">
      <c r="A51" s="8" t="s">
        <v>68</v>
      </c>
      <c r="B51" s="9"/>
      <c r="C51" s="9"/>
      <c r="D51" s="9"/>
      <c r="E51" s="9"/>
      <c r="F51" s="11"/>
      <c r="G51" s="9"/>
      <c r="H51" s="11"/>
      <c r="I51" s="9"/>
      <c r="J51" s="11"/>
      <c r="K51" s="9"/>
      <c r="L51" s="11"/>
      <c r="M51" s="9"/>
      <c r="N51" t="s">
        <v>69</v>
      </c>
    </row>
    <row r="52" spans="1:48" ht="30" customHeight="1" x14ac:dyDescent="0.3">
      <c r="A52" s="8" t="s">
        <v>85</v>
      </c>
      <c r="B52" s="8" t="s">
        <v>51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3"/>
      <c r="O52" s="3"/>
      <c r="P52" s="3"/>
      <c r="Q52" s="2" t="s">
        <v>86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1:48" ht="30" customHeight="1" x14ac:dyDescent="0.3">
      <c r="A53" s="8" t="s">
        <v>87</v>
      </c>
      <c r="B53" s="8" t="s">
        <v>88</v>
      </c>
      <c r="C53" s="8" t="s">
        <v>74</v>
      </c>
      <c r="D53" s="9">
        <v>70</v>
      </c>
      <c r="E53" s="11"/>
      <c r="F53" s="11"/>
      <c r="G53" s="11"/>
      <c r="H53" s="11"/>
      <c r="I53" s="11"/>
      <c r="J53" s="11"/>
      <c r="K53" s="11"/>
      <c r="L53" s="11"/>
      <c r="M53" s="8"/>
      <c r="N53" s="2" t="s">
        <v>89</v>
      </c>
      <c r="O53" s="2" t="s">
        <v>51</v>
      </c>
      <c r="P53" s="2" t="s">
        <v>51</v>
      </c>
      <c r="Q53" s="2" t="s">
        <v>86</v>
      </c>
      <c r="R53" s="2" t="s">
        <v>61</v>
      </c>
      <c r="S53" s="2" t="s">
        <v>62</v>
      </c>
      <c r="T53" s="2" t="s">
        <v>62</v>
      </c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2" t="s">
        <v>51</v>
      </c>
      <c r="AS53" s="2" t="s">
        <v>51</v>
      </c>
      <c r="AT53" s="3"/>
      <c r="AU53" s="2" t="s">
        <v>90</v>
      </c>
      <c r="AV53" s="3">
        <v>20</v>
      </c>
    </row>
    <row r="54" spans="1:48" ht="30" customHeight="1" x14ac:dyDescent="0.3">
      <c r="A54" s="8" t="s">
        <v>91</v>
      </c>
      <c r="B54" s="8" t="s">
        <v>88</v>
      </c>
      <c r="C54" s="8" t="s">
        <v>74</v>
      </c>
      <c r="D54" s="9">
        <v>31</v>
      </c>
      <c r="E54" s="11"/>
      <c r="F54" s="11"/>
      <c r="G54" s="11"/>
      <c r="H54" s="11"/>
      <c r="I54" s="11"/>
      <c r="J54" s="11"/>
      <c r="K54" s="11"/>
      <c r="L54" s="11"/>
      <c r="M54" s="8"/>
      <c r="N54" s="2" t="s">
        <v>92</v>
      </c>
      <c r="O54" s="2" t="s">
        <v>51</v>
      </c>
      <c r="P54" s="2" t="s">
        <v>51</v>
      </c>
      <c r="Q54" s="2" t="s">
        <v>86</v>
      </c>
      <c r="R54" s="2" t="s">
        <v>61</v>
      </c>
      <c r="S54" s="2" t="s">
        <v>62</v>
      </c>
      <c r="T54" s="2" t="s">
        <v>62</v>
      </c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2" t="s">
        <v>51</v>
      </c>
      <c r="AS54" s="2" t="s">
        <v>51</v>
      </c>
      <c r="AT54" s="3"/>
      <c r="AU54" s="2" t="s">
        <v>93</v>
      </c>
      <c r="AV54" s="3">
        <v>21</v>
      </c>
    </row>
    <row r="55" spans="1:48" ht="30" customHeight="1" x14ac:dyDescent="0.3">
      <c r="A55" s="8" t="s">
        <v>94</v>
      </c>
      <c r="B55" s="8" t="s">
        <v>95</v>
      </c>
      <c r="C55" s="8" t="s">
        <v>59</v>
      </c>
      <c r="D55" s="9">
        <v>90</v>
      </c>
      <c r="E55" s="11"/>
      <c r="F55" s="11"/>
      <c r="G55" s="11"/>
      <c r="H55" s="11"/>
      <c r="I55" s="11"/>
      <c r="J55" s="11"/>
      <c r="K55" s="11"/>
      <c r="L55" s="11"/>
      <c r="M55" s="8"/>
      <c r="N55" s="2" t="s">
        <v>96</v>
      </c>
      <c r="O55" s="2" t="s">
        <v>51</v>
      </c>
      <c r="P55" s="2" t="s">
        <v>51</v>
      </c>
      <c r="Q55" s="2" t="s">
        <v>86</v>
      </c>
      <c r="R55" s="2" t="s">
        <v>61</v>
      </c>
      <c r="S55" s="2" t="s">
        <v>62</v>
      </c>
      <c r="T55" s="2" t="s">
        <v>62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2" t="s">
        <v>51</v>
      </c>
      <c r="AS55" s="2" t="s">
        <v>51</v>
      </c>
      <c r="AT55" s="3"/>
      <c r="AU55" s="2" t="s">
        <v>97</v>
      </c>
      <c r="AV55" s="3">
        <v>22</v>
      </c>
    </row>
    <row r="56" spans="1:48" ht="30" customHeight="1" x14ac:dyDescent="0.3">
      <c r="A56" s="8" t="s">
        <v>98</v>
      </c>
      <c r="B56" s="8" t="s">
        <v>99</v>
      </c>
      <c r="C56" s="8" t="s">
        <v>59</v>
      </c>
      <c r="D56" s="9">
        <v>21</v>
      </c>
      <c r="E56" s="11"/>
      <c r="F56" s="11"/>
      <c r="G56" s="11"/>
      <c r="H56" s="11"/>
      <c r="I56" s="11"/>
      <c r="J56" s="11"/>
      <c r="K56" s="11"/>
      <c r="L56" s="11"/>
      <c r="M56" s="8"/>
      <c r="N56" s="2" t="s">
        <v>100</v>
      </c>
      <c r="O56" s="2" t="s">
        <v>51</v>
      </c>
      <c r="P56" s="2" t="s">
        <v>51</v>
      </c>
      <c r="Q56" s="2" t="s">
        <v>86</v>
      </c>
      <c r="R56" s="2" t="s">
        <v>61</v>
      </c>
      <c r="S56" s="2" t="s">
        <v>62</v>
      </c>
      <c r="T56" s="2" t="s">
        <v>62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2" t="s">
        <v>51</v>
      </c>
      <c r="AS56" s="2" t="s">
        <v>51</v>
      </c>
      <c r="AT56" s="3"/>
      <c r="AU56" s="2" t="s">
        <v>101</v>
      </c>
      <c r="AV56" s="3">
        <v>23</v>
      </c>
    </row>
    <row r="57" spans="1:48" ht="30" customHeight="1" x14ac:dyDescent="0.3">
      <c r="A57" s="8" t="s">
        <v>102</v>
      </c>
      <c r="B57" s="8" t="s">
        <v>103</v>
      </c>
      <c r="C57" s="8" t="s">
        <v>59</v>
      </c>
      <c r="D57" s="9">
        <v>1224</v>
      </c>
      <c r="E57" s="11"/>
      <c r="F57" s="11"/>
      <c r="G57" s="11"/>
      <c r="H57" s="11"/>
      <c r="I57" s="11"/>
      <c r="J57" s="11"/>
      <c r="K57" s="11"/>
      <c r="L57" s="11"/>
      <c r="M57" s="8"/>
      <c r="N57" s="2" t="s">
        <v>104</v>
      </c>
      <c r="O57" s="2" t="s">
        <v>51</v>
      </c>
      <c r="P57" s="2" t="s">
        <v>51</v>
      </c>
      <c r="Q57" s="2" t="s">
        <v>86</v>
      </c>
      <c r="R57" s="2" t="s">
        <v>61</v>
      </c>
      <c r="S57" s="2" t="s">
        <v>62</v>
      </c>
      <c r="T57" s="2" t="s">
        <v>62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2" t="s">
        <v>51</v>
      </c>
      <c r="AS57" s="2" t="s">
        <v>51</v>
      </c>
      <c r="AT57" s="3"/>
      <c r="AU57" s="2" t="s">
        <v>105</v>
      </c>
      <c r="AV57" s="3">
        <v>24</v>
      </c>
    </row>
    <row r="58" spans="1:48" ht="30" customHeight="1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48" ht="30" customHeight="1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48" ht="30" customHeight="1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48" ht="30" customHeight="1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48" ht="30" customHeight="1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48" ht="30" customHeight="1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48" ht="30" customHeight="1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48" ht="30" customHeight="1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48" ht="30" customHeight="1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48" ht="30" customHeight="1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48" ht="30" customHeight="1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48" ht="30" customHeight="1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48" ht="30" customHeight="1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48" ht="30" customHeigh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48" ht="30" customHeight="1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48" ht="30" customHeight="1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48" ht="30" customHeight="1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48" ht="30" customHeight="1" x14ac:dyDescent="0.3">
      <c r="A75" s="8" t="s">
        <v>68</v>
      </c>
      <c r="B75" s="9"/>
      <c r="C75" s="9"/>
      <c r="D75" s="9"/>
      <c r="E75" s="9"/>
      <c r="F75" s="11"/>
      <c r="G75" s="9"/>
      <c r="H75" s="11"/>
      <c r="I75" s="9"/>
      <c r="J75" s="11"/>
      <c r="K75" s="9"/>
      <c r="L75" s="11"/>
      <c r="M75" s="9"/>
      <c r="N75" t="s">
        <v>69</v>
      </c>
    </row>
    <row r="76" spans="1:48" ht="30" customHeight="1" x14ac:dyDescent="0.3">
      <c r="A76" s="8" t="s">
        <v>106</v>
      </c>
      <c r="B76" s="8" t="s">
        <v>51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3"/>
      <c r="O76" s="3"/>
      <c r="P76" s="3"/>
      <c r="Q76" s="2" t="s">
        <v>107</v>
      </c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</row>
    <row r="77" spans="1:48" ht="30" customHeight="1" x14ac:dyDescent="0.3">
      <c r="A77" s="8" t="s">
        <v>109</v>
      </c>
      <c r="B77" s="8" t="s">
        <v>110</v>
      </c>
      <c r="C77" s="8" t="s">
        <v>111</v>
      </c>
      <c r="D77" s="9">
        <v>7.9619999999999997</v>
      </c>
      <c r="E77" s="11"/>
      <c r="F77" s="11"/>
      <c r="G77" s="11"/>
      <c r="H77" s="11"/>
      <c r="I77" s="11"/>
      <c r="J77" s="11"/>
      <c r="K77" s="11"/>
      <c r="L77" s="11"/>
      <c r="M77" s="8"/>
      <c r="N77" s="2" t="s">
        <v>112</v>
      </c>
      <c r="O77" s="2" t="s">
        <v>51</v>
      </c>
      <c r="P77" s="2" t="s">
        <v>51</v>
      </c>
      <c r="Q77" s="2" t="s">
        <v>107</v>
      </c>
      <c r="R77" s="2" t="s">
        <v>61</v>
      </c>
      <c r="S77" s="2" t="s">
        <v>62</v>
      </c>
      <c r="T77" s="2" t="s">
        <v>62</v>
      </c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2" t="s">
        <v>51</v>
      </c>
      <c r="AS77" s="2" t="s">
        <v>51</v>
      </c>
      <c r="AT77" s="3"/>
      <c r="AU77" s="2" t="s">
        <v>113</v>
      </c>
      <c r="AV77" s="3">
        <v>13</v>
      </c>
    </row>
    <row r="78" spans="1:48" ht="30" customHeight="1" x14ac:dyDescent="0.3">
      <c r="A78" s="8" t="s">
        <v>114</v>
      </c>
      <c r="B78" s="8" t="s">
        <v>115</v>
      </c>
      <c r="C78" s="8" t="s">
        <v>111</v>
      </c>
      <c r="D78" s="9">
        <v>7.9619999999999997</v>
      </c>
      <c r="E78" s="11"/>
      <c r="F78" s="11"/>
      <c r="G78" s="11"/>
      <c r="H78" s="11"/>
      <c r="I78" s="11"/>
      <c r="J78" s="11"/>
      <c r="K78" s="11"/>
      <c r="L78" s="11"/>
      <c r="M78" s="8"/>
      <c r="N78" s="2" t="s">
        <v>116</v>
      </c>
      <c r="O78" s="2" t="s">
        <v>51</v>
      </c>
      <c r="P78" s="2" t="s">
        <v>51</v>
      </c>
      <c r="Q78" s="2" t="s">
        <v>107</v>
      </c>
      <c r="R78" s="2" t="s">
        <v>62</v>
      </c>
      <c r="S78" s="2" t="s">
        <v>62</v>
      </c>
      <c r="T78" s="2" t="s">
        <v>61</v>
      </c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2" t="s">
        <v>51</v>
      </c>
      <c r="AS78" s="2" t="s">
        <v>51</v>
      </c>
      <c r="AT78" s="3"/>
      <c r="AU78" s="2" t="s">
        <v>117</v>
      </c>
      <c r="AV78" s="3">
        <v>14</v>
      </c>
    </row>
    <row r="79" spans="1:48" ht="30" customHeight="1" x14ac:dyDescent="0.3">
      <c r="A79" s="8" t="s">
        <v>118</v>
      </c>
      <c r="B79" s="8" t="s">
        <v>119</v>
      </c>
      <c r="C79" s="8" t="s">
        <v>111</v>
      </c>
      <c r="D79" s="9">
        <v>7.9619999999999997</v>
      </c>
      <c r="E79" s="11"/>
      <c r="F79" s="11"/>
      <c r="G79" s="11"/>
      <c r="H79" s="11"/>
      <c r="I79" s="11"/>
      <c r="J79" s="11"/>
      <c r="K79" s="11"/>
      <c r="L79" s="11"/>
      <c r="M79" s="8"/>
      <c r="N79" s="2" t="s">
        <v>120</v>
      </c>
      <c r="O79" s="2" t="s">
        <v>51</v>
      </c>
      <c r="P79" s="2" t="s">
        <v>51</v>
      </c>
      <c r="Q79" s="2" t="s">
        <v>107</v>
      </c>
      <c r="R79" s="2" t="s">
        <v>62</v>
      </c>
      <c r="S79" s="2" t="s">
        <v>62</v>
      </c>
      <c r="T79" s="2" t="s">
        <v>61</v>
      </c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2" t="s">
        <v>51</v>
      </c>
      <c r="AS79" s="2" t="s">
        <v>51</v>
      </c>
      <c r="AT79" s="3"/>
      <c r="AU79" s="2" t="s">
        <v>121</v>
      </c>
      <c r="AV79" s="3">
        <v>15</v>
      </c>
    </row>
    <row r="80" spans="1:48" ht="30" customHeight="1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ht="30" customHeight="1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ht="30" customHeight="1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ht="30" customHeight="1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ht="30" customHeight="1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ht="30" customHeight="1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ht="30" customHeight="1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ht="30" customHeight="1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ht="30" customHeight="1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ht="30" customHeight="1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ht="30" customHeight="1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ht="30" customHeight="1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ht="30" customHeight="1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ht="30" customHeight="1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ht="30" customHeight="1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ht="30" customHeight="1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ht="30" customHeight="1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48" ht="30" customHeight="1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48" ht="30" customHeight="1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48" ht="30" customHeight="1" x14ac:dyDescent="0.3">
      <c r="A99" s="8" t="s">
        <v>68</v>
      </c>
      <c r="B99" s="9"/>
      <c r="C99" s="9"/>
      <c r="D99" s="9"/>
      <c r="E99" s="9"/>
      <c r="F99" s="11"/>
      <c r="G99" s="9"/>
      <c r="H99" s="11"/>
      <c r="I99" s="9"/>
      <c r="J99" s="11"/>
      <c r="K99" s="9"/>
      <c r="L99" s="11"/>
      <c r="M99" s="9"/>
      <c r="N99" t="s">
        <v>69</v>
      </c>
    </row>
    <row r="100" spans="1:48" ht="30" customHeight="1" x14ac:dyDescent="0.3">
      <c r="A100" s="8" t="s">
        <v>122</v>
      </c>
      <c r="B100" s="8" t="s">
        <v>51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3"/>
      <c r="O100" s="3"/>
      <c r="P100" s="3"/>
      <c r="Q100" s="2" t="s">
        <v>123</v>
      </c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</row>
    <row r="101" spans="1:48" ht="30" customHeight="1" x14ac:dyDescent="0.3">
      <c r="A101" s="8" t="s">
        <v>125</v>
      </c>
      <c r="B101" s="8" t="s">
        <v>126</v>
      </c>
      <c r="C101" s="8" t="s">
        <v>127</v>
      </c>
      <c r="D101" s="9">
        <v>93.573999999999998</v>
      </c>
      <c r="E101" s="11"/>
      <c r="F101" s="11"/>
      <c r="G101" s="11"/>
      <c r="H101" s="11"/>
      <c r="I101" s="11"/>
      <c r="J101" s="11"/>
      <c r="K101" s="11"/>
      <c r="L101" s="11"/>
      <c r="M101" s="8"/>
      <c r="N101" s="2" t="s">
        <v>128</v>
      </c>
      <c r="O101" s="2" t="s">
        <v>51</v>
      </c>
      <c r="P101" s="2" t="s">
        <v>51</v>
      </c>
      <c r="Q101" s="2" t="s">
        <v>123</v>
      </c>
      <c r="R101" s="2" t="s">
        <v>62</v>
      </c>
      <c r="S101" s="2" t="s">
        <v>62</v>
      </c>
      <c r="T101" s="2" t="s">
        <v>61</v>
      </c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2" t="s">
        <v>51</v>
      </c>
      <c r="AS101" s="2" t="s">
        <v>51</v>
      </c>
      <c r="AT101" s="3"/>
      <c r="AU101" s="2" t="s">
        <v>129</v>
      </c>
      <c r="AV101" s="3">
        <v>17</v>
      </c>
    </row>
    <row r="102" spans="1:48" ht="30" customHeight="1" x14ac:dyDescent="0.3">
      <c r="A102" s="8" t="s">
        <v>125</v>
      </c>
      <c r="B102" s="8" t="s">
        <v>130</v>
      </c>
      <c r="C102" s="8" t="s">
        <v>127</v>
      </c>
      <c r="D102" s="9">
        <v>321.65699999999998</v>
      </c>
      <c r="E102" s="11"/>
      <c r="F102" s="11"/>
      <c r="G102" s="11"/>
      <c r="H102" s="11"/>
      <c r="I102" s="11"/>
      <c r="J102" s="11"/>
      <c r="K102" s="11"/>
      <c r="L102" s="11"/>
      <c r="M102" s="8"/>
      <c r="N102" s="2" t="s">
        <v>131</v>
      </c>
      <c r="O102" s="2" t="s">
        <v>51</v>
      </c>
      <c r="P102" s="2" t="s">
        <v>51</v>
      </c>
      <c r="Q102" s="2" t="s">
        <v>123</v>
      </c>
      <c r="R102" s="2" t="s">
        <v>62</v>
      </c>
      <c r="S102" s="2" t="s">
        <v>62</v>
      </c>
      <c r="T102" s="2" t="s">
        <v>61</v>
      </c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2" t="s">
        <v>51</v>
      </c>
      <c r="AS102" s="2" t="s">
        <v>51</v>
      </c>
      <c r="AT102" s="3"/>
      <c r="AU102" s="2" t="s">
        <v>132</v>
      </c>
      <c r="AV102" s="3">
        <v>18</v>
      </c>
    </row>
    <row r="103" spans="1:48" ht="30" customHeight="1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1:48" ht="30" customHeight="1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48" ht="30" customHeight="1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48" ht="30" customHeight="1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48" ht="30" customHeight="1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48" ht="30" customHeight="1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48" ht="30" customHeight="1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48" ht="30" customHeight="1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48" ht="30" customHeight="1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48" ht="30" customHeight="1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48" ht="30" customHeight="1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48" ht="30" customHeight="1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48" ht="30" customHeight="1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48" ht="30" customHeight="1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48" ht="30" customHeight="1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48" ht="30" customHeight="1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48" ht="30" customHeight="1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48" ht="30" customHeight="1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48" ht="30" customHeight="1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48" ht="30" customHeight="1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48" ht="30" customHeight="1" x14ac:dyDescent="0.3">
      <c r="A123" s="8" t="s">
        <v>68</v>
      </c>
      <c r="B123" s="9"/>
      <c r="C123" s="9"/>
      <c r="D123" s="9"/>
      <c r="E123" s="9"/>
      <c r="F123" s="11"/>
      <c r="G123" s="9"/>
      <c r="H123" s="11"/>
      <c r="I123" s="9"/>
      <c r="J123" s="11"/>
      <c r="K123" s="9"/>
      <c r="L123" s="11"/>
      <c r="M123" s="9"/>
      <c r="N123" t="s">
        <v>69</v>
      </c>
    </row>
    <row r="124" spans="1:48" ht="30" customHeight="1" x14ac:dyDescent="0.3">
      <c r="A124" s="8" t="s">
        <v>133</v>
      </c>
      <c r="B124" s="8" t="s">
        <v>135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3"/>
      <c r="O124" s="3"/>
      <c r="P124" s="3"/>
      <c r="Q124" s="2" t="s">
        <v>134</v>
      </c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</row>
    <row r="125" spans="1:48" ht="30" customHeight="1" x14ac:dyDescent="0.3">
      <c r="A125" s="8" t="s">
        <v>137</v>
      </c>
      <c r="B125" s="8" t="s">
        <v>51</v>
      </c>
      <c r="C125" s="8" t="s">
        <v>81</v>
      </c>
      <c r="D125" s="9">
        <v>860</v>
      </c>
      <c r="E125" s="11"/>
      <c r="F125" s="11"/>
      <c r="G125" s="11"/>
      <c r="H125" s="11"/>
      <c r="I125" s="11"/>
      <c r="J125" s="11"/>
      <c r="K125" s="11"/>
      <c r="L125" s="11"/>
      <c r="M125" s="8"/>
      <c r="N125" s="2" t="s">
        <v>138</v>
      </c>
      <c r="O125" s="2" t="s">
        <v>51</v>
      </c>
      <c r="P125" s="2" t="s">
        <v>51</v>
      </c>
      <c r="Q125" s="2" t="s">
        <v>134</v>
      </c>
      <c r="R125" s="2" t="s">
        <v>62</v>
      </c>
      <c r="S125" s="2" t="s">
        <v>62</v>
      </c>
      <c r="T125" s="2" t="s">
        <v>61</v>
      </c>
      <c r="U125" s="3"/>
      <c r="V125" s="3"/>
      <c r="W125" s="3"/>
      <c r="X125" s="3">
        <v>1</v>
      </c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2" t="s">
        <v>51</v>
      </c>
      <c r="AS125" s="2" t="s">
        <v>51</v>
      </c>
      <c r="AT125" s="3"/>
      <c r="AU125" s="2" t="s">
        <v>139</v>
      </c>
      <c r="AV125" s="3">
        <v>33</v>
      </c>
    </row>
    <row r="126" spans="1:48" ht="30" customHeight="1" x14ac:dyDescent="0.3">
      <c r="A126" s="8" t="s">
        <v>140</v>
      </c>
      <c r="B126" s="8" t="s">
        <v>51</v>
      </c>
      <c r="C126" s="8" t="s">
        <v>81</v>
      </c>
      <c r="D126" s="9">
        <v>177</v>
      </c>
      <c r="E126" s="11"/>
      <c r="F126" s="11"/>
      <c r="G126" s="11"/>
      <c r="H126" s="11"/>
      <c r="I126" s="11"/>
      <c r="J126" s="11"/>
      <c r="K126" s="11"/>
      <c r="L126" s="11"/>
      <c r="M126" s="8"/>
      <c r="N126" s="2" t="s">
        <v>141</v>
      </c>
      <c r="O126" s="2" t="s">
        <v>51</v>
      </c>
      <c r="P126" s="2" t="s">
        <v>51</v>
      </c>
      <c r="Q126" s="2" t="s">
        <v>134</v>
      </c>
      <c r="R126" s="2" t="s">
        <v>62</v>
      </c>
      <c r="S126" s="2" t="s">
        <v>62</v>
      </c>
      <c r="T126" s="2" t="s">
        <v>61</v>
      </c>
      <c r="U126" s="3"/>
      <c r="V126" s="3"/>
      <c r="W126" s="3"/>
      <c r="X126" s="3">
        <v>1</v>
      </c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2" t="s">
        <v>51</v>
      </c>
      <c r="AS126" s="2" t="s">
        <v>51</v>
      </c>
      <c r="AT126" s="3"/>
      <c r="AU126" s="2" t="s">
        <v>142</v>
      </c>
      <c r="AV126" s="3">
        <v>37</v>
      </c>
    </row>
    <row r="127" spans="1:48" ht="30" customHeight="1" x14ac:dyDescent="0.3">
      <c r="A127" s="16" t="s">
        <v>143</v>
      </c>
      <c r="B127" s="16" t="s">
        <v>51</v>
      </c>
      <c r="C127" s="16" t="s">
        <v>81</v>
      </c>
      <c r="D127" s="17">
        <v>270</v>
      </c>
      <c r="E127" s="18"/>
      <c r="F127" s="18"/>
      <c r="G127" s="18"/>
      <c r="H127" s="18"/>
      <c r="I127" s="18"/>
      <c r="J127" s="18"/>
      <c r="K127" s="18"/>
      <c r="L127" s="18"/>
      <c r="M127" s="16"/>
      <c r="N127" s="2" t="s">
        <v>144</v>
      </c>
      <c r="O127" s="2" t="s">
        <v>51</v>
      </c>
      <c r="P127" s="2" t="s">
        <v>51</v>
      </c>
      <c r="Q127" s="2" t="s">
        <v>134</v>
      </c>
      <c r="R127" s="2" t="s">
        <v>62</v>
      </c>
      <c r="S127" s="2" t="s">
        <v>62</v>
      </c>
      <c r="T127" s="2" t="s">
        <v>61</v>
      </c>
      <c r="U127" s="3"/>
      <c r="V127" s="3"/>
      <c r="W127" s="3"/>
      <c r="X127" s="3">
        <v>1</v>
      </c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2" t="s">
        <v>51</v>
      </c>
      <c r="AS127" s="2" t="s">
        <v>51</v>
      </c>
      <c r="AT127" s="3"/>
      <c r="AU127" s="2" t="s">
        <v>145</v>
      </c>
      <c r="AV127" s="3">
        <v>35</v>
      </c>
    </row>
    <row r="128" spans="1:48" ht="30" customHeight="1" x14ac:dyDescent="0.3">
      <c r="A128" s="16" t="s">
        <v>217</v>
      </c>
      <c r="B128" s="16"/>
      <c r="C128" s="16" t="s">
        <v>218</v>
      </c>
      <c r="D128" s="17">
        <v>2</v>
      </c>
      <c r="E128" s="18"/>
      <c r="F128" s="18"/>
      <c r="G128" s="18"/>
      <c r="H128" s="18"/>
      <c r="I128" s="18"/>
      <c r="J128" s="18"/>
      <c r="K128" s="18"/>
      <c r="L128" s="18"/>
      <c r="M128" s="16"/>
      <c r="N128" s="2"/>
      <c r="O128" s="2"/>
      <c r="P128" s="2"/>
      <c r="Q128" s="2"/>
      <c r="R128" s="2"/>
      <c r="S128" s="2"/>
      <c r="T128" s="2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2"/>
      <c r="AS128" s="2"/>
      <c r="AT128" s="3"/>
      <c r="AU128" s="2"/>
      <c r="AV128" s="3"/>
    </row>
    <row r="129" spans="1:48" ht="30" customHeight="1" x14ac:dyDescent="0.3">
      <c r="A129" s="16" t="s">
        <v>146</v>
      </c>
      <c r="B129" s="16" t="s">
        <v>51</v>
      </c>
      <c r="C129" s="16" t="s">
        <v>147</v>
      </c>
      <c r="D129" s="17">
        <v>1</v>
      </c>
      <c r="E129" s="18"/>
      <c r="F129" s="18"/>
      <c r="G129" s="18"/>
      <c r="H129" s="18"/>
      <c r="I129" s="18"/>
      <c r="J129" s="18"/>
      <c r="K129" s="18"/>
      <c r="L129" s="18"/>
      <c r="M129" s="16"/>
      <c r="N129" s="2" t="s">
        <v>148</v>
      </c>
      <c r="O129" s="2" t="s">
        <v>51</v>
      </c>
      <c r="P129" s="2" t="s">
        <v>51</v>
      </c>
      <c r="Q129" s="2" t="s">
        <v>134</v>
      </c>
      <c r="R129" s="2" t="s">
        <v>62</v>
      </c>
      <c r="S129" s="2" t="s">
        <v>62</v>
      </c>
      <c r="T129" s="2" t="s">
        <v>61</v>
      </c>
      <c r="U129" s="3"/>
      <c r="V129" s="3"/>
      <c r="W129" s="3"/>
      <c r="X129" s="3">
        <v>1</v>
      </c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2" t="s">
        <v>51</v>
      </c>
      <c r="AS129" s="2" t="s">
        <v>51</v>
      </c>
      <c r="AT129" s="3"/>
      <c r="AU129" s="2" t="s">
        <v>149</v>
      </c>
      <c r="AV129" s="3">
        <v>48</v>
      </c>
    </row>
    <row r="130" spans="1:48" ht="30" customHeight="1" x14ac:dyDescent="0.3">
      <c r="A130" s="8" t="s">
        <v>150</v>
      </c>
      <c r="B130" s="8" t="s">
        <v>51</v>
      </c>
      <c r="C130" s="8" t="s">
        <v>74</v>
      </c>
      <c r="D130" s="9">
        <v>101</v>
      </c>
      <c r="E130" s="11"/>
      <c r="F130" s="11"/>
      <c r="G130" s="11"/>
      <c r="H130" s="11"/>
      <c r="I130" s="11"/>
      <c r="J130" s="11"/>
      <c r="K130" s="11"/>
      <c r="L130" s="11"/>
      <c r="M130" s="8"/>
      <c r="N130" s="2" t="s">
        <v>151</v>
      </c>
      <c r="O130" s="2" t="s">
        <v>51</v>
      </c>
      <c r="P130" s="2" t="s">
        <v>51</v>
      </c>
      <c r="Q130" s="2" t="s">
        <v>134</v>
      </c>
      <c r="R130" s="2" t="s">
        <v>62</v>
      </c>
      <c r="S130" s="2" t="s">
        <v>62</v>
      </c>
      <c r="T130" s="2" t="s">
        <v>61</v>
      </c>
      <c r="U130" s="3"/>
      <c r="V130" s="3"/>
      <c r="W130" s="3"/>
      <c r="X130" s="3">
        <v>1</v>
      </c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2" t="s">
        <v>51</v>
      </c>
      <c r="AS130" s="2" t="s">
        <v>51</v>
      </c>
      <c r="AT130" s="3"/>
      <c r="AU130" s="2" t="s">
        <v>152</v>
      </c>
      <c r="AV130" s="3">
        <v>53</v>
      </c>
    </row>
    <row r="131" spans="1:48" ht="30" customHeight="1" x14ac:dyDescent="0.3">
      <c r="A131" s="8" t="s">
        <v>153</v>
      </c>
      <c r="B131" s="8" t="s">
        <v>154</v>
      </c>
      <c r="C131" s="8" t="s">
        <v>82</v>
      </c>
      <c r="D131" s="9">
        <v>1</v>
      </c>
      <c r="E131" s="11"/>
      <c r="F131" s="11"/>
      <c r="G131" s="11"/>
      <c r="H131" s="11"/>
      <c r="I131" s="11"/>
      <c r="J131" s="11"/>
      <c r="K131" s="11"/>
      <c r="L131" s="11"/>
      <c r="M131" s="8"/>
      <c r="N131" s="2" t="s">
        <v>155</v>
      </c>
      <c r="O131" s="2" t="s">
        <v>51</v>
      </c>
      <c r="P131" s="2" t="s">
        <v>51</v>
      </c>
      <c r="Q131" s="2" t="s">
        <v>134</v>
      </c>
      <c r="R131" s="2" t="s">
        <v>62</v>
      </c>
      <c r="S131" s="2" t="s">
        <v>62</v>
      </c>
      <c r="T131" s="2" t="s">
        <v>62</v>
      </c>
      <c r="U131" s="3">
        <v>0</v>
      </c>
      <c r="V131" s="3">
        <v>2</v>
      </c>
      <c r="W131" s="3">
        <v>5.4000000000000003E-3</v>
      </c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2" t="s">
        <v>51</v>
      </c>
      <c r="AS131" s="2" t="s">
        <v>51</v>
      </c>
      <c r="AT131" s="3"/>
      <c r="AU131" s="2" t="s">
        <v>156</v>
      </c>
      <c r="AV131" s="3">
        <v>54</v>
      </c>
    </row>
    <row r="132" spans="1:48" ht="30" customHeight="1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48" ht="30" customHeight="1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48" ht="30" customHeight="1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48" ht="30" customHeight="1" x14ac:dyDescent="0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48" ht="30" customHeight="1" x14ac:dyDescent="0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48" ht="30" customHeight="1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48" ht="30" customHeight="1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48" ht="30" customHeight="1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48" ht="30" customHeight="1" x14ac:dyDescent="0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48" ht="30" customHeight="1" x14ac:dyDescent="0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48" ht="30" customHeight="1" x14ac:dyDescent="0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48" ht="30" customHeight="1" x14ac:dyDescent="0.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48" ht="30" customHeight="1" x14ac:dyDescent="0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14" ht="30" customHeight="1" x14ac:dyDescent="0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14" ht="30" customHeight="1" x14ac:dyDescent="0.3">
      <c r="A146" s="8" t="s">
        <v>68</v>
      </c>
      <c r="B146" s="9"/>
      <c r="C146" s="9"/>
      <c r="D146" s="9"/>
      <c r="E146" s="9"/>
      <c r="F146" s="11"/>
      <c r="G146" s="9"/>
      <c r="H146" s="11"/>
      <c r="I146" s="9"/>
      <c r="J146" s="11"/>
      <c r="K146" s="9"/>
      <c r="L146" s="11"/>
      <c r="M146" s="9"/>
      <c r="N146" t="s">
        <v>69</v>
      </c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6" manualBreakCount="6">
    <brk id="27" max="16383" man="1"/>
    <brk id="51" max="16383" man="1"/>
    <brk id="75" max="16383" man="1"/>
    <brk id="99" max="16383" man="1"/>
    <brk id="123" max="16383" man="1"/>
    <brk id="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6</vt:i4>
      </vt:variant>
    </vt:vector>
  </HeadingPairs>
  <TitlesOfParts>
    <vt:vector size="9" baseType="lpstr">
      <vt:lpstr>원가계산서</vt:lpstr>
      <vt:lpstr>공종별집계표</vt:lpstr>
      <vt:lpstr>공종별내역서</vt:lpstr>
      <vt:lpstr>공종별내역서!Print_Area</vt:lpstr>
      <vt:lpstr>공종별집계표!Print_Area</vt:lpstr>
      <vt:lpstr>원가계산서!Print_Area</vt:lpstr>
      <vt:lpstr>공종별내역서!Print_Titles</vt:lpstr>
      <vt:lpstr>공종별집계표!Print_Titles</vt:lpstr>
      <vt:lpstr>원가계산서!Print_Titles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SNYOUTH</cp:lastModifiedBy>
  <cp:lastPrinted>2021-11-08T09:52:03Z</cp:lastPrinted>
  <dcterms:created xsi:type="dcterms:W3CDTF">2021-10-19T03:01:37Z</dcterms:created>
  <dcterms:modified xsi:type="dcterms:W3CDTF">2021-11-08T09:52:40Z</dcterms:modified>
</cp:coreProperties>
</file>