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10. 2020. 10월 계약정보공개(2020.09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대금지급현황!$A$3:$N$3</definedName>
  </definedNames>
  <calcPr calcId="162913"/>
</workbook>
</file>

<file path=xl/calcChain.xml><?xml version="1.0" encoding="utf-8"?>
<calcChain xmlns="http://schemas.openxmlformats.org/spreadsheetml/2006/main">
  <c r="J19" i="6" l="1"/>
  <c r="J21" i="6"/>
  <c r="J25" i="6"/>
  <c r="J35" i="6"/>
  <c r="J37" i="6"/>
  <c r="J41" i="6"/>
  <c r="J47" i="6"/>
  <c r="J49" i="6"/>
  <c r="J53" i="6"/>
  <c r="H19" i="6"/>
  <c r="H20" i="6"/>
  <c r="J20" i="6" s="1"/>
  <c r="H21" i="6"/>
  <c r="H22" i="6"/>
  <c r="J22" i="6" s="1"/>
  <c r="H23" i="6"/>
  <c r="J23" i="6" s="1"/>
  <c r="H24" i="6"/>
  <c r="J24" i="6" s="1"/>
  <c r="H25" i="6"/>
  <c r="H26" i="6"/>
  <c r="J26" i="6" s="1"/>
  <c r="H27" i="6"/>
  <c r="J27" i="6" s="1"/>
  <c r="H28" i="6"/>
  <c r="J28" i="6" s="1"/>
  <c r="H29" i="6"/>
  <c r="J29" i="6" s="1"/>
  <c r="H30" i="6"/>
  <c r="J30" i="6" s="1"/>
  <c r="H31" i="6"/>
  <c r="J31" i="6" s="1"/>
  <c r="H32" i="6"/>
  <c r="J32" i="6" s="1"/>
  <c r="H33" i="6"/>
  <c r="J33" i="6" s="1"/>
  <c r="H34" i="6"/>
  <c r="J34" i="6" s="1"/>
  <c r="H35" i="6"/>
  <c r="H36" i="6"/>
  <c r="J36" i="6" s="1"/>
  <c r="H37" i="6"/>
  <c r="H38" i="6"/>
  <c r="J38" i="6" s="1"/>
  <c r="H39" i="6"/>
  <c r="J39" i="6" s="1"/>
  <c r="H40" i="6"/>
  <c r="J40" i="6" s="1"/>
  <c r="H41" i="6"/>
  <c r="H42" i="6"/>
  <c r="J42" i="6" s="1"/>
  <c r="H43" i="6"/>
  <c r="J43" i="6" s="1"/>
  <c r="H44" i="6"/>
  <c r="J44" i="6" s="1"/>
  <c r="H45" i="6"/>
  <c r="J45" i="6" s="1"/>
  <c r="H46" i="6"/>
  <c r="J46" i="6" s="1"/>
  <c r="H47" i="6"/>
  <c r="H48" i="6"/>
  <c r="J48" i="6" s="1"/>
  <c r="H49" i="6"/>
  <c r="H50" i="6"/>
  <c r="J50" i="6" s="1"/>
  <c r="H51" i="6"/>
  <c r="J51" i="6" s="1"/>
  <c r="H52" i="6"/>
  <c r="J52" i="6" s="1"/>
  <c r="H53" i="6"/>
  <c r="H4" i="6"/>
  <c r="J4" i="6" s="1"/>
  <c r="H5" i="6"/>
  <c r="J5" i="6" s="1"/>
  <c r="H6" i="6"/>
  <c r="J6" i="6" s="1"/>
  <c r="H7" i="6"/>
  <c r="J7" i="6" s="1"/>
  <c r="H8" i="6"/>
  <c r="J8" i="6" s="1"/>
  <c r="H9" i="6"/>
  <c r="J9" i="6" s="1"/>
  <c r="H10" i="6"/>
  <c r="J10" i="6" s="1"/>
  <c r="H11" i="6"/>
  <c r="J11" i="6" s="1"/>
  <c r="H12" i="6"/>
  <c r="J12" i="6" s="1"/>
  <c r="H13" i="6"/>
  <c r="J13" i="6" s="1"/>
  <c r="H14" i="6"/>
  <c r="J14" i="6" s="1"/>
  <c r="H15" i="6"/>
  <c r="J15" i="6" s="1"/>
  <c r="H16" i="6"/>
  <c r="J16" i="6" s="1"/>
  <c r="H17" i="6"/>
  <c r="J17" i="6" s="1"/>
  <c r="H18" i="6"/>
  <c r="J18" i="6" s="1"/>
  <c r="F12" i="6" l="1"/>
  <c r="F11" i="6"/>
  <c r="F10" i="6"/>
  <c r="F13" i="6"/>
  <c r="F15" i="6"/>
  <c r="F16" i="6"/>
  <c r="F17" i="6"/>
  <c r="F9" i="6"/>
  <c r="F8" i="6"/>
  <c r="F7" i="6"/>
  <c r="M4" i="4"/>
  <c r="M7" i="4"/>
  <c r="P7" i="4"/>
  <c r="I5" i="19" l="1"/>
  <c r="I6" i="19"/>
  <c r="I7" i="19"/>
  <c r="I4" i="19"/>
  <c r="F5" i="6" l="1"/>
  <c r="F14" i="6"/>
  <c r="F6" i="6"/>
  <c r="F4" i="6"/>
  <c r="F18" i="6"/>
  <c r="M8" i="4" l="1"/>
  <c r="P8" i="4"/>
  <c r="M9" i="4"/>
  <c r="P9" i="4"/>
  <c r="P18" i="4" l="1"/>
  <c r="M10" i="4"/>
  <c r="M11" i="4"/>
  <c r="M14" i="4"/>
  <c r="M15" i="4"/>
  <c r="M16" i="4"/>
  <c r="M17" i="4"/>
  <c r="M18" i="4"/>
  <c r="P10" i="4"/>
  <c r="P11" i="4"/>
  <c r="P14" i="4"/>
  <c r="P15" i="4"/>
  <c r="P16" i="4"/>
  <c r="P17" i="4"/>
  <c r="M13" i="4"/>
  <c r="M12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<sst xmlns="http://schemas.openxmlformats.org/spreadsheetml/2006/main" count="935" uniqueCount="427">
  <si>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</si>
  <si>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</si>
  <si>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</si>
  <si>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</si>
  <si>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</si>
  <si>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</si>
  <si>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</si>
  <si>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</si>
  <si>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</si>
  <si>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</si>
  <si>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</si>
  <si>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</si>
  <si>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</si>
  <si>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</si>
  <si>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</si>
  <si>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</si>
  <si>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</si>
  <si>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</si>
  <si>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</si>
  <si>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</si>
  <si>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</si>
  <si>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</si>
  <si>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</si>
  <si>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</si>
  <si>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</si>
  <si>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</si>
  <si>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</si>
  <si>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</si>
  <si>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</si>
  <si>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</si>
  <si>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</si>
  <si>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</si>
  <si>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</si>
  <si>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</si>
  <si>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</si>
  <si>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</si>
  <si>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</si>
  <si>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</si>
  <si>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</si>
  <si>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</si>
  <si>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</si>
  <si>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</si>
  <si>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</si>
  <si>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</si>
  <si>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</si>
  <si>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</si>
  <si>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</si>
  <si>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</si>
  <si>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</si>
  <si>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</si>
  <si>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</si>
  <si>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</si>
  <si>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</si>
  <si>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</si>
  <si>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</si>
  <si>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</si>
  <si>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</si>
  <si>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</si>
  <si>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</si>
  <si>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</si>
  <si>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</si>
  <si>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</si>
  <si>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계약방법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</si>
  <si>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</si>
  <si>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</si>
  <si>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</si>
  <si>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</si>
  <si>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</si>
  <si>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</si>
  <si>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</si>
  <si>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</si>
  <si>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</si>
  <si>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</si>
  <si>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</si>
  <si>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</si>
  <si>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</si>
  <si>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</si>
  <si>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</si>
  <si>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</si>
  <si>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</si>
  <si>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</si>
  <si>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</si>
  <si>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</si>
  <si>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</si>
  <si>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</si>
  <si>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</si>
  <si>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</si>
  <si>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</si>
  <si>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</si>
  <si>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2019.11.01.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</si>
  <si>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</si>
  <si>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</si>
  <si>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</si>
  <si>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</si>
  <si>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</si>
  <si>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</si>
  <si>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</si>
  <si>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2020.12.31.</t>
  </si>
  <si>
    <t>2019.12.28.</t>
  </si>
  <si>
    <t>계약율(%)</t>
  </si>
  <si>
    <t>-해당사항없음-</t>
    <phoneticPr fontId="2" type="noConversion"/>
  </si>
  <si>
    <t>수의</t>
  </si>
  <si>
    <t xml:space="preserve"> ㈜삼성통운</t>
  </si>
  <si>
    <t xml:space="preserve"> ㈜삼성통운</t>
    <phoneticPr fontId="2" type="noConversion"/>
  </si>
  <si>
    <t>2020.10.31.</t>
    <phoneticPr fontId="2" type="noConversion"/>
  </si>
  <si>
    <t>2019.12.15.</t>
    <phoneticPr fontId="2" type="noConversion"/>
  </si>
  <si>
    <t>2020.01.01.</t>
  </si>
  <si>
    <t>2020.01.01.</t>
    <phoneticPr fontId="2" type="noConversion"/>
  </si>
  <si>
    <t>2020.12.31.</t>
    <phoneticPr fontId="2" type="noConversion"/>
  </si>
  <si>
    <t>2019.10.16.</t>
    <phoneticPr fontId="2" type="noConversion"/>
  </si>
  <si>
    <t>2019.12.18.</t>
    <phoneticPr fontId="2" type="noConversion"/>
  </si>
  <si>
    <t>2019.12.19.</t>
    <phoneticPr fontId="2" type="noConversion"/>
  </si>
  <si>
    <t>2019.12.19.</t>
    <phoneticPr fontId="2" type="noConversion"/>
  </si>
  <si>
    <t>2019.12.20.</t>
    <phoneticPr fontId="2" type="noConversion"/>
  </si>
  <si>
    <t>2019.12.20.</t>
    <phoneticPr fontId="2" type="noConversion"/>
  </si>
  <si>
    <t>2019.12.26.</t>
    <phoneticPr fontId="2" type="noConversion"/>
  </si>
  <si>
    <t>2019.12.30.</t>
    <phoneticPr fontId="2" type="noConversion"/>
  </si>
  <si>
    <t>-이하빈칸-</t>
    <phoneticPr fontId="2" type="noConversion"/>
  </si>
  <si>
    <t xml:space="preserve"> 사무국(대표이사 전용차량, 공용차량) 차량 임차</t>
  </si>
  <si>
    <t xml:space="preserve"> 사무국(대표이사 전용차량, 공용차량) 차량 임차</t>
    <phoneticPr fontId="2" type="noConversion"/>
  </si>
  <si>
    <t xml:space="preserve"> 보건관리 업무계약</t>
  </si>
  <si>
    <t xml:space="preserve"> 보건관리 업무계약</t>
    <phoneticPr fontId="2" type="noConversion"/>
  </si>
  <si>
    <t xml:space="preserve"> 안전관리 업무</t>
  </si>
  <si>
    <t xml:space="preserve"> 안전관리 업무</t>
    <phoneticPr fontId="2" type="noConversion"/>
  </si>
  <si>
    <t xml:space="preserve"> 2020년 업무용 복합기 임차</t>
  </si>
  <si>
    <t xml:space="preserve"> 2020년 업무용 복합기 임차</t>
    <phoneticPr fontId="2" type="noConversion"/>
  </si>
  <si>
    <t xml:space="preserve"> 2020년 웹 메일 호스팅 운영</t>
  </si>
  <si>
    <t xml:space="preserve"> 2020년 웹 메일 호스팅 운영</t>
    <phoneticPr fontId="2" type="noConversion"/>
  </si>
  <si>
    <t xml:space="preserve"> 2020년 실시간 통합 설문조사 플랫폼 서비스</t>
  </si>
  <si>
    <t xml:space="preserve"> 2020년 실시간 통합 설문조사 플랫폼 서비스</t>
    <phoneticPr fontId="2" type="noConversion"/>
  </si>
  <si>
    <t xml:space="preserve"> 2020년 사무국 인터넷망 사용신청(3차)</t>
  </si>
  <si>
    <t xml:space="preserve"> 2020년 사무국 인터넷망 사용신청(3차)</t>
    <phoneticPr fontId="2" type="noConversion"/>
  </si>
  <si>
    <t xml:space="preserve"> 2020년 서버 코로케이션(웹 방화벽) 신청(3차)</t>
  </si>
  <si>
    <t xml:space="preserve"> 2020년 서버 코로케이션(웹 방화벽) 신청(3차)</t>
    <phoneticPr fontId="2" type="noConversion"/>
  </si>
  <si>
    <t xml:space="preserve"> 기업용 인터넷전화 서비스 이용 및 장비에 관한 계약서(4차)</t>
  </si>
  <si>
    <t xml:space="preserve"> 기업용 인터넷전화 서비스 이용 및 장비에 관한 계약서(4차)</t>
    <phoneticPr fontId="2" type="noConversion"/>
  </si>
  <si>
    <t xml:space="preserve"> 2020년 법률자문 연간계약</t>
  </si>
  <si>
    <t xml:space="preserve"> 2020년 법률자문 연간계약</t>
    <phoneticPr fontId="2" type="noConversion"/>
  </si>
  <si>
    <t xml:space="preserve"> 시설물위탁 운영(렌탈) 계약(1차년도)</t>
  </si>
  <si>
    <t xml:space="preserve"> 시설물위탁 운영(렌탈) 계약(1차년도)</t>
    <phoneticPr fontId="2" type="noConversion"/>
  </si>
  <si>
    <t xml:space="preserve"> 세무자문 서비스 용역</t>
  </si>
  <si>
    <t xml:space="preserve"> 세무자문 서비스 용역</t>
    <phoneticPr fontId="2" type="noConversion"/>
  </si>
  <si>
    <t xml:space="preserve"> 2020년 정보시스템 통합유지관리 용역(2차수)</t>
  </si>
  <si>
    <t xml:space="preserve"> 2020년 정보시스템 통합유지관리 용역(2차수)</t>
    <phoneticPr fontId="2" type="noConversion"/>
  </si>
  <si>
    <t xml:space="preserve"> 노무자문계약</t>
  </si>
  <si>
    <t xml:space="preserve"> 노무자문계약</t>
    <phoneticPr fontId="2" type="noConversion"/>
  </si>
  <si>
    <t xml:space="preserve"> 대한산업보건협회 경기센터</t>
  </si>
  <si>
    <t xml:space="preserve"> 대한산업보건협회 경기센터</t>
    <phoneticPr fontId="2" type="noConversion"/>
  </si>
  <si>
    <t xml:space="preserve"> (사)대한산업안전협회 성남지회</t>
  </si>
  <si>
    <t xml:space="preserve"> (사)대한산업안전협회 성남지회</t>
    <phoneticPr fontId="2" type="noConversion"/>
  </si>
  <si>
    <t xml:space="preserve"> 신도종합서비스</t>
  </si>
  <si>
    <t xml:space="preserve"> 신도종합서비스</t>
    <phoneticPr fontId="2" type="noConversion"/>
  </si>
  <si>
    <t xml:space="preserve"> ㈜가비아</t>
  </si>
  <si>
    <t xml:space="preserve"> ㈜가비아</t>
    <phoneticPr fontId="2" type="noConversion"/>
  </si>
  <si>
    <t xml:space="preserve"> 후퍼 주식회사</t>
  </si>
  <si>
    <t xml:space="preserve"> 후퍼 주식회사</t>
    <phoneticPr fontId="2" type="noConversion"/>
  </si>
  <si>
    <t xml:space="preserve"> ㈜케이티</t>
  </si>
  <si>
    <t xml:space="preserve"> ㈜케이티</t>
    <phoneticPr fontId="2" type="noConversion"/>
  </si>
  <si>
    <t xml:space="preserve"> ㈜케이티</t>
    <phoneticPr fontId="2" type="noConversion"/>
  </si>
  <si>
    <t xml:space="preserve"> ㈜케이티</t>
    <phoneticPr fontId="2" type="noConversion"/>
  </si>
  <si>
    <t xml:space="preserve"> 법무법인탑</t>
  </si>
  <si>
    <t xml:space="preserve"> 법무법인탑</t>
    <phoneticPr fontId="2" type="noConversion"/>
  </si>
  <si>
    <t xml:space="preserve"> SK매직㈜</t>
  </si>
  <si>
    <t xml:space="preserve"> SK매직㈜</t>
    <phoneticPr fontId="2" type="noConversion"/>
  </si>
  <si>
    <t xml:space="preserve"> 장태수세무회계사무소</t>
  </si>
  <si>
    <t xml:space="preserve"> 장태수세무회계사무소</t>
    <phoneticPr fontId="2" type="noConversion"/>
  </si>
  <si>
    <t xml:space="preserve"> 주식회사 미소아이티</t>
  </si>
  <si>
    <t xml:space="preserve"> 주식회사 미소아이티</t>
    <phoneticPr fontId="2" type="noConversion"/>
  </si>
  <si>
    <t xml:space="preserve"> 노무법인 로고스</t>
  </si>
  <si>
    <t xml:space="preserve"> 노무법인 로고스</t>
    <phoneticPr fontId="2" type="noConversion"/>
  </si>
  <si>
    <t>지방계약법 시행령 제25조 1항</t>
  </si>
  <si>
    <t>전략경영본부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</si>
  <si>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</si>
  <si>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</si>
  <si>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</si>
  <si>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</si>
  <si>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</si>
  <si>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</si>
  <si>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수의계약</t>
  </si>
  <si>
    <t>인터넷망 사용 신청(2021~2023년)</t>
  </si>
  <si>
    <t>전혜진</t>
  </si>
  <si>
    <t>031-729-9056</t>
  </si>
  <si>
    <t>인터넷전화 사용 신청(2021~2023년)</t>
  </si>
  <si>
    <t>수의 또는 입찰</t>
  </si>
  <si>
    <t>공방 기계</t>
  </si>
  <si>
    <t>종</t>
  </si>
  <si>
    <t>김성룡</t>
  </si>
  <si>
    <t>031-729-9852</t>
  </si>
  <si>
    <t>-이하빈칸-</t>
    <phoneticPr fontId="2" type="noConversion"/>
  </si>
  <si>
    <t>사업지원본부</t>
    <phoneticPr fontId="2" type="noConversion"/>
  </si>
  <si>
    <t>사업지원본부</t>
    <phoneticPr fontId="2" type="noConversion"/>
  </si>
  <si>
    <t>전략경영본부</t>
    <phoneticPr fontId="2" type="noConversion"/>
  </si>
  <si>
    <t xml:space="preserve"> 원격교육 훈련위탁계약</t>
    <phoneticPr fontId="2" type="noConversion"/>
  </si>
  <si>
    <t xml:space="preserve"> (사)대한산업안전협회</t>
    <phoneticPr fontId="2" type="noConversion"/>
  </si>
  <si>
    <t>2019.12.26.</t>
    <phoneticPr fontId="2" type="noConversion"/>
  </si>
  <si>
    <t>2020.06.30.</t>
    <phoneticPr fontId="2" type="noConversion"/>
  </si>
  <si>
    <t>2020.07.01.</t>
  </si>
  <si>
    <t>2020.06.30.</t>
    <phoneticPr fontId="2" type="noConversion"/>
  </si>
  <si>
    <t xml:space="preserve"> 원격교육 훈련위탁계약</t>
  </si>
  <si>
    <t xml:space="preserve"> (사)대한산업안전협회</t>
  </si>
  <si>
    <t>10월</t>
    <phoneticPr fontId="2" type="noConversion"/>
  </si>
  <si>
    <t>10월</t>
    <phoneticPr fontId="2" type="noConversion"/>
  </si>
  <si>
    <t>성남청소년균형동반협의체, 지하철 광고</t>
    <phoneticPr fontId="2" type="noConversion"/>
  </si>
  <si>
    <t>수의계약</t>
    <phoneticPr fontId="2" type="noConversion"/>
  </si>
  <si>
    <t>본부(대외협력팀)</t>
    <phoneticPr fontId="2" type="noConversion"/>
  </si>
  <si>
    <t>정해원</t>
    <phoneticPr fontId="2" type="noConversion"/>
  </si>
  <si>
    <t>재단 유튜브 영상 제작</t>
    <phoneticPr fontId="2" type="noConversion"/>
  </si>
  <si>
    <t>장은지</t>
    <phoneticPr fontId="2" type="noConversion"/>
  </si>
  <si>
    <t>재단 웹드라이브 구축</t>
    <phoneticPr fontId="2" type="noConversion"/>
  </si>
  <si>
    <t>본부(대외협력팀)</t>
    <phoneticPr fontId="2" type="noConversion"/>
  </si>
  <si>
    <t>홍보활성화사업, 버스광고</t>
    <phoneticPr fontId="2" type="noConversion"/>
  </si>
  <si>
    <t>이치준</t>
    <phoneticPr fontId="2" type="noConversion"/>
  </si>
  <si>
    <t>10월</t>
  </si>
  <si>
    <t>성남시 청소년 기초정보 빅데이터 플랫폼 개선</t>
  </si>
  <si>
    <t>김충현</t>
  </si>
  <si>
    <t xml:space="preserve">노동인권 박람회 AI 자기소개서 이용계약 </t>
  </si>
  <si>
    <t>손세원</t>
  </si>
  <si>
    <t>031-729-9032</t>
  </si>
  <si>
    <t>시설물 정밀 안전점검</t>
  </si>
  <si>
    <t>수정청소년수련관</t>
  </si>
  <si>
    <t>이찬형</t>
  </si>
  <si>
    <t>031-729-9212</t>
  </si>
  <si>
    <t>분당야탑청소년수련관</t>
    <phoneticPr fontId="2" type="noConversion"/>
  </si>
  <si>
    <t>도예공방 기자재 구입</t>
  </si>
  <si>
    <t>분당야탑청소년수련관</t>
  </si>
  <si>
    <t>도예공방 인테리어 기자재 구입</t>
  </si>
  <si>
    <t>맞춤형</t>
  </si>
  <si>
    <t>10~11월</t>
  </si>
  <si>
    <t>카페 조성 물품 구입(머신 외 9종)</t>
  </si>
  <si>
    <t>개</t>
  </si>
  <si>
    <t>신지은</t>
  </si>
  <si>
    <t>031-729-9833</t>
  </si>
  <si>
    <t>분당야탑청소년수련관 디자인 가구 제작 및 설치</t>
  </si>
  <si>
    <t>입찰</t>
  </si>
  <si>
    <t>송승지</t>
  </si>
  <si>
    <t>031-729-9814</t>
  </si>
  <si>
    <t>10월</t>
    <phoneticPr fontId="2" type="noConversion"/>
  </si>
  <si>
    <t>분당야탑청소년수련관 인테리어공사(건축,기계,조경)</t>
    <phoneticPr fontId="2" type="noConversion"/>
  </si>
  <si>
    <t>건축</t>
    <phoneticPr fontId="2" type="noConversion"/>
  </si>
  <si>
    <t>입찰</t>
    <phoneticPr fontId="2" type="noConversion"/>
  </si>
  <si>
    <t>송승지</t>
    <phoneticPr fontId="2" type="noConversion"/>
  </si>
  <si>
    <t>031-729-9814</t>
    <phoneticPr fontId="2" type="noConversion"/>
  </si>
  <si>
    <t>분당야탑청소년수련관 인테리어공사(전기)</t>
    <phoneticPr fontId="2" type="noConversion"/>
  </si>
  <si>
    <t>전기</t>
    <phoneticPr fontId="2" type="noConversion"/>
  </si>
  <si>
    <t>송승지</t>
    <phoneticPr fontId="2" type="noConversion"/>
  </si>
  <si>
    <t>분당야탑청소년수련관 인테리어공사(소방)</t>
    <phoneticPr fontId="2" type="noConversion"/>
  </si>
  <si>
    <t>소방</t>
    <phoneticPr fontId="2" type="noConversion"/>
  </si>
  <si>
    <t>입찰</t>
    <phoneticPr fontId="2" type="noConversion"/>
  </si>
  <si>
    <t>분당야탑청소년수련관 인테리어공사(통신)</t>
    <phoneticPr fontId="2" type="noConversion"/>
  </si>
  <si>
    <t>통신</t>
    <phoneticPr fontId="2" type="noConversion"/>
  </si>
  <si>
    <t>031-729-9814</t>
    <phoneticPr fontId="2" type="noConversion"/>
  </si>
  <si>
    <t>분당야탑청소년수련관 사인물 제작 및 설치</t>
    <phoneticPr fontId="2" type="noConversion"/>
  </si>
  <si>
    <t>입찰</t>
    <phoneticPr fontId="2" type="noConversion"/>
  </si>
  <si>
    <t>031-729-9814</t>
    <phoneticPr fontId="2" type="noConversion"/>
  </si>
  <si>
    <t>본부(기획조정팀)</t>
    <phoneticPr fontId="2" type="noConversion"/>
  </si>
  <si>
    <t>본부(청년정책팀)</t>
    <phoneticPr fontId="2" type="noConversion"/>
  </si>
  <si>
    <t>본부(경영지원팀)</t>
    <phoneticPr fontId="2" type="noConversion"/>
  </si>
  <si>
    <t>수의계약</t>
    <phoneticPr fontId="2" type="noConversion"/>
  </si>
  <si>
    <t>2020.09.30.</t>
    <phoneticPr fontId="2" type="noConversion"/>
  </si>
  <si>
    <t>2020.09.07. ~ 2020.11.09.</t>
  </si>
  <si>
    <t>2020.09.07. ~ 2020.11.09.</t>
    <phoneticPr fontId="2" type="noConversion"/>
  </si>
  <si>
    <t>2020.09.09. ~ 2020.09.17.</t>
  </si>
  <si>
    <t>2020.09.09. ~ 2020.09.17.</t>
    <phoneticPr fontId="2" type="noConversion"/>
  </si>
  <si>
    <t>2020.09.10. ~ 2020.10.09.</t>
  </si>
  <si>
    <t>2020.09.10. ~ 2020.10.09.</t>
    <phoneticPr fontId="2" type="noConversion"/>
  </si>
  <si>
    <t>2020.09.10. ~ 2020.11.30.</t>
  </si>
  <si>
    <t>2020.09.10. ~ 2020.11.30.</t>
    <phoneticPr fontId="2" type="noConversion"/>
  </si>
  <si>
    <t>2020.09.17. ~ 2020.09.25.</t>
  </si>
  <si>
    <t>2020.09.17. ~ 2020.09.25.</t>
    <phoneticPr fontId="2" type="noConversion"/>
  </si>
  <si>
    <t>2020.09.21. ~ 2020.12.11.</t>
  </si>
  <si>
    <t>2020.09.21. ~ 2020.12.11.</t>
    <phoneticPr fontId="2" type="noConversion"/>
  </si>
  <si>
    <t>2020.09.22. ~ 2020.09.25.</t>
  </si>
  <si>
    <t>2020.09.22. ~ 2020.09.25.</t>
    <phoneticPr fontId="2" type="noConversion"/>
  </si>
  <si>
    <t>2020.09.22. ~ 2020.09.25.</t>
    <phoneticPr fontId="2" type="noConversion"/>
  </si>
  <si>
    <t>2020.09.17.</t>
    <phoneticPr fontId="2" type="noConversion"/>
  </si>
  <si>
    <t>2020.09.25.</t>
    <phoneticPr fontId="2" type="noConversion"/>
  </si>
  <si>
    <t>청청(청소년·청년) 노동인권 박람회 온라인 서비스 이용</t>
  </si>
  <si>
    <t>용역</t>
  </si>
  <si>
    <t>주식회사 나무씨엔에스</t>
  </si>
  <si>
    <t>경기도 성남시 중원구 광명로 377, 608호 창업관(금광동)</t>
  </si>
  <si>
    <t>재단 블로그 디자인 제작 위탁용역</t>
  </si>
  <si>
    <t>디자인이스트</t>
  </si>
  <si>
    <t>경기도 성남시 중원구 광명로 79, 4층 405호</t>
  </si>
  <si>
    <t>청소년 자립 전용공간 조성 공사</t>
  </si>
  <si>
    <t>청소년상담복지센터</t>
  </si>
  <si>
    <t>공사</t>
  </si>
  <si>
    <t>인우드건설 주식회사</t>
  </si>
  <si>
    <t>경기도 성남시 분당구 야탑로149번길(14(101)</t>
  </si>
  <si>
    <t>청년 온라인 커뮤니티 플랫폼 운영</t>
  </si>
  <si>
    <t>사회적협동조합 빠띠</t>
  </si>
  <si>
    <t>서울시 서대문구 수색로 43, 2층 사회적경제마을자치센터</t>
  </si>
  <si>
    <t>성남청소년균형동반협의체 홍보영상 제작 위탁용역</t>
  </si>
  <si>
    <t>티오피이엔티</t>
  </si>
  <si>
    <t>경기도 용인시 기흥구 흥덕4로30번길 18, 4층 402호(영덕동)</t>
  </si>
  <si>
    <t>『성남 청년 프리인턴십』프로그램 전문운영</t>
  </si>
  <si>
    <t>㈜매직에코</t>
  </si>
  <si>
    <t>서울시 성동구 성수일로10길 26, 1505호</t>
  </si>
  <si>
    <t>2020년도 제4회 추가경정 예산(안) 및 설명자료 제작</t>
  </si>
  <si>
    <t>물품</t>
  </si>
  <si>
    <t>경기도 성남시 중원구 산성대로 198 303(성남동)</t>
  </si>
  <si>
    <t>2020년도 행정사무처리상황 청취자료 제작</t>
  </si>
  <si>
    <t>경기도 성남시 분당구 성남대로 16, 238호</t>
  </si>
  <si>
    <t>청년정책팀(손세원)</t>
    <phoneticPr fontId="2" type="noConversion"/>
  </si>
  <si>
    <t>대외협력팀(장은지)</t>
    <phoneticPr fontId="2" type="noConversion"/>
  </si>
  <si>
    <t>청소년상담복지센터(장일석)</t>
    <phoneticPr fontId="2" type="noConversion"/>
  </si>
  <si>
    <t>청년정책팀(한지현)</t>
    <phoneticPr fontId="2" type="noConversion"/>
  </si>
  <si>
    <t>대외협력팀(정해원)</t>
    <phoneticPr fontId="2" type="noConversion"/>
  </si>
  <si>
    <t>청년교류팀(김보희)</t>
    <phoneticPr fontId="2" type="noConversion"/>
  </si>
  <si>
    <t>기획조정팀(김민경)</t>
    <phoneticPr fontId="2" type="noConversion"/>
  </si>
  <si>
    <t>대외협력팀(김숙희)</t>
    <phoneticPr fontId="2" type="noConversion"/>
  </si>
  <si>
    <t>온디자인㈜</t>
  </si>
  <si>
    <t>온디자인㈜</t>
    <phoneticPr fontId="2" type="noConversion"/>
  </si>
  <si>
    <t>㈜프린트라인</t>
  </si>
  <si>
    <t>㈜프린트라인</t>
    <phoneticPr fontId="2" type="noConversion"/>
  </si>
  <si>
    <t>황주성</t>
  </si>
  <si>
    <t>성남시청소년재단</t>
  </si>
  <si>
    <t>이준</t>
  </si>
  <si>
    <t>오수연</t>
  </si>
  <si>
    <t>권오현</t>
  </si>
  <si>
    <t>강인성</t>
  </si>
  <si>
    <t>최재규</t>
  </si>
  <si>
    <t>천미애</t>
  </si>
  <si>
    <t>신동일</t>
  </si>
  <si>
    <t>맞춤형</t>
    <phoneticPr fontId="2" type="noConversion"/>
  </si>
  <si>
    <t>맞춤형</t>
    <phoneticPr fontId="2" type="noConversion"/>
  </si>
  <si>
    <t>미정</t>
    <phoneticPr fontId="2" type="noConversion"/>
  </si>
  <si>
    <t>-</t>
    <phoneticPr fontId="2" type="noConversion"/>
  </si>
  <si>
    <t>-</t>
    <phoneticPr fontId="2" type="noConversion"/>
  </si>
  <si>
    <t>물품별 상이</t>
    <phoneticPr fontId="2" type="noConversion"/>
  </si>
  <si>
    <t>개인성과평가제도 시범운영 위탁 용역</t>
  </si>
  <si>
    <t>2020년 주요업무계획 청취자료 제작</t>
  </si>
  <si>
    <t>제29회 직원(개방형임기직) 채용 위탁 용역</t>
  </si>
  <si>
    <t>회계결산감사 및 세무조정 계약서</t>
  </si>
  <si>
    <t>제4대 성남시청소년행복의회 의정활동 보고서 제작</t>
  </si>
  <si>
    <t>2020년(19년 실적) 경영평가 보고서 제작</t>
  </si>
  <si>
    <t>2020년 MS 소프트웨어 구입(Office 365)</t>
  </si>
  <si>
    <t>지동 5층 공간 개선 공사</t>
  </si>
  <si>
    <t>Working-Paper(2020-1호, 성남시 청소년정책을 위한 기초조사 보고) 제작</t>
  </si>
  <si>
    <t>2020. 신규보직자 및 차세대리더 대상 리더십역량 진단·교육</t>
  </si>
  <si>
    <t>코로나 대응 홍보에 따른 현수막 제작</t>
  </si>
  <si>
    <t>이미지 콘텐츠 라이선스 계약</t>
  </si>
  <si>
    <t>안내판 제작</t>
  </si>
  <si>
    <t>2019년도 결산보고서 및 세입·세출결산 설명자료 제작</t>
  </si>
  <si>
    <t>2020년도 제3회 추가경정 예산(안) 제작</t>
  </si>
  <si>
    <t>성남시청소년재단 홍보물 구입</t>
  </si>
  <si>
    <t>성남시청소년재단 임직원 단체보험 가입</t>
  </si>
  <si>
    <t>제5대 성남시청소년행복의회 청소년 의원 선거 홍보물 제작</t>
  </si>
  <si>
    <t>상근직 직종통합 시험 위탁 용역계약</t>
  </si>
  <si>
    <t>제30회 개방형임기직, 일반직 및 제3회 공무직 채용 위탁 용역</t>
  </si>
  <si>
    <t>개인성과평가 운영 위탁용역</t>
  </si>
  <si>
    <t>제30회 개방형임기직, 일반직 및 제3회 공무직 채용 물품 임차</t>
  </si>
  <si>
    <t>성남시청소년재단 청년정책사업 홍보 게시판 제작</t>
  </si>
  <si>
    <t>성남형교육지원단 직원 편입 시험 위탁 용역</t>
  </si>
  <si>
    <t>㈜펄슨텔</t>
  </si>
  <si>
    <t>우일인쇄소(여성기업)</t>
  </si>
  <si>
    <t>㈜한국인적자원관리원</t>
  </si>
  <si>
    <t>미래세무회계사무소</t>
  </si>
  <si>
    <t>네모디자인</t>
  </si>
  <si>
    <t>플러스디자인하우스</t>
  </si>
  <si>
    <t>㈜한국인프라</t>
  </si>
  <si>
    <t>하이건업주식회사</t>
  </si>
  <si>
    <t>㈜비에스씨</t>
  </si>
  <si>
    <t>조아트</t>
  </si>
  <si>
    <t>㈜엔파인</t>
  </si>
  <si>
    <t>㈜리아모어소프트</t>
  </si>
  <si>
    <t>주식회사 엠포씨앤디</t>
  </si>
  <si>
    <t>신화인쇄(장애인기업)</t>
  </si>
  <si>
    <t>루앱</t>
  </si>
  <si>
    <t>주식회사 케이비손해보험</t>
  </si>
  <si>
    <t>마케팅스토리</t>
  </si>
  <si>
    <t>2020.04.21.</t>
    <phoneticPr fontId="2" type="noConversion"/>
  </si>
  <si>
    <t>2020.02.25.</t>
    <phoneticPr fontId="2" type="noConversion"/>
  </si>
  <si>
    <t>2020.04.24.</t>
    <phoneticPr fontId="2" type="noConversion"/>
  </si>
  <si>
    <t>2020.04.29.</t>
    <phoneticPr fontId="2" type="noConversion"/>
  </si>
  <si>
    <t>2020.05.26.</t>
    <phoneticPr fontId="2" type="noConversion"/>
  </si>
  <si>
    <t>2020.05.29.</t>
    <phoneticPr fontId="2" type="noConversion"/>
  </si>
  <si>
    <t>2020.08.25.</t>
    <phoneticPr fontId="2" type="noConversion"/>
  </si>
  <si>
    <t>2020.09.24.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</si>
  <si>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</si>
  <si>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분기별(2회)</t>
    <phoneticPr fontId="2" type="noConversion"/>
  </si>
  <si>
    <t>한글 소프트웨어 구입</t>
  </si>
  <si>
    <t>업무용 컴퓨터(모니터 포함)구입</t>
  </si>
  <si>
    <t>노트북 컴퓨터 구입</t>
  </si>
  <si>
    <t>2020년 MS 소프트웨어 구입</t>
  </si>
  <si>
    <t>2020년 보안 프로그램 구입</t>
  </si>
  <si>
    <t>복사용지 구입</t>
  </si>
  <si>
    <t>SLA(서비스수준협약) 관리 프로그램 구입</t>
  </si>
  <si>
    <t>그래픽 편집 프로그램 구입</t>
  </si>
  <si>
    <t>서울지방조달청</t>
  </si>
  <si>
    <t>2020.02.06.</t>
    <phoneticPr fontId="2" type="noConversion"/>
  </si>
  <si>
    <t>2020.01.23.</t>
    <phoneticPr fontId="2" type="noConversion"/>
  </si>
  <si>
    <t>2020.03.02.</t>
    <phoneticPr fontId="2" type="noConversion"/>
  </si>
  <si>
    <t>2020.01.31.</t>
    <phoneticPr fontId="2" type="noConversion"/>
  </si>
  <si>
    <t>2020.02.14.</t>
    <phoneticPr fontId="2" type="noConversion"/>
  </si>
  <si>
    <t>2020.03.19.</t>
    <phoneticPr fontId="2" type="noConversion"/>
  </si>
  <si>
    <t>2020.04.06.</t>
    <phoneticPr fontId="2" type="noConversion"/>
  </si>
  <si>
    <t>2020.04.17.</t>
    <phoneticPr fontId="2" type="noConversion"/>
  </si>
  <si>
    <t>2020.04.08.</t>
    <phoneticPr fontId="2" type="noConversion"/>
  </si>
  <si>
    <t>2020.04.27.</t>
    <phoneticPr fontId="2" type="noConversion"/>
  </si>
  <si>
    <t>2020.04.27.</t>
    <phoneticPr fontId="2" type="noConversion"/>
  </si>
  <si>
    <t>2020.04.21.</t>
    <phoneticPr fontId="2" type="noConversion"/>
  </si>
  <si>
    <t>2020.05.07.</t>
    <phoneticPr fontId="2" type="noConversion"/>
  </si>
  <si>
    <t>2020.05.20.</t>
    <phoneticPr fontId="2" type="noConversion"/>
  </si>
  <si>
    <t>2020.05.26.</t>
    <phoneticPr fontId="2" type="noConversion"/>
  </si>
  <si>
    <t>2020.07.06.</t>
    <phoneticPr fontId="2" type="noConversion"/>
  </si>
  <si>
    <t>2020.07.02.</t>
    <phoneticPr fontId="2" type="noConversion"/>
  </si>
  <si>
    <t>2020.08.25.</t>
    <phoneticPr fontId="2" type="noConversion"/>
  </si>
  <si>
    <t>2020.08.21.</t>
    <phoneticPr fontId="2" type="noConversion"/>
  </si>
  <si>
    <t>2020.07.24.</t>
    <phoneticPr fontId="2" type="noConversion"/>
  </si>
  <si>
    <t>2020.07.16.</t>
    <phoneticPr fontId="2" type="noConversion"/>
  </si>
  <si>
    <t>2020.07.13.</t>
    <phoneticPr fontId="2" type="noConversion"/>
  </si>
  <si>
    <t>2020.07.30.</t>
    <phoneticPr fontId="2" type="noConversion"/>
  </si>
  <si>
    <t>10월</t>
    <phoneticPr fontId="2" type="noConversion"/>
  </si>
  <si>
    <t>수의계약</t>
    <phoneticPr fontId="2" type="noConversion"/>
  </si>
  <si>
    <t>김충현</t>
    <phoneticPr fontId="2" type="noConversion"/>
  </si>
  <si>
    <t>2020 성남시 행복 실태조사 연구</t>
    <phoneticPr fontId="2" type="noConversion"/>
  </si>
  <si>
    <t>변경계약</t>
    <phoneticPr fontId="2" type="noConversion"/>
  </si>
  <si>
    <t>본부(기획조정팀)</t>
    <phoneticPr fontId="2" type="noConversion"/>
  </si>
  <si>
    <t>031-729-9021</t>
    <phoneticPr fontId="2" type="noConversion"/>
  </si>
  <si>
    <t>031-729-9023</t>
    <phoneticPr fontId="2" type="noConversion"/>
  </si>
  <si>
    <t>031-729-9023</t>
    <phoneticPr fontId="2" type="noConversion"/>
  </si>
  <si>
    <t>031-729-9024</t>
    <phoneticPr fontId="2" type="noConversion"/>
  </si>
  <si>
    <t>031-729-9015</t>
    <phoneticPr fontId="2" type="noConversion"/>
  </si>
  <si>
    <t>031-729-9015</t>
    <phoneticPr fontId="2" type="noConversion"/>
  </si>
  <si>
    <t>2020.04.01.</t>
    <phoneticPr fontId="2" type="noConversion"/>
  </si>
  <si>
    <t>2020.04.01.</t>
    <phoneticPr fontId="2" type="noConversion"/>
  </si>
  <si>
    <t>(2020. 09. 30. 기준 / 단위 : 원)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</si>
</sst>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.0%"/>
    <numFmt numFmtId="182" formatCode="yyyy\.mm\.dd\.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</borders>
  <cellStyleXfs count="576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36">
    <xf numFmtId="0" fontId="0" fillId="0" borderId="0" xfId="0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41" fontId="7" fillId="2" borderId="2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177" fontId="7" fillId="0" borderId="2" xfId="0" applyNumberFormat="1" applyFont="1" applyFill="1" applyBorder="1" applyAlignment="1">
      <alignment horizontal="left" vertical="center" shrinkToFit="1"/>
    </xf>
    <xf numFmtId="41" fontId="8" fillId="0" borderId="2" xfId="1" quotePrefix="1" applyFont="1" applyFill="1" applyBorder="1" applyAlignment="1" applyProtection="1">
      <alignment horizontal="center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horizontal="left" vertical="center" shrinkToFit="1"/>
    </xf>
    <xf numFmtId="178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38" fontId="7" fillId="0" borderId="2" xfId="2" applyNumberFormat="1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 vertical="center" shrinkToFit="1"/>
    </xf>
    <xf numFmtId="38" fontId="7" fillId="4" borderId="2" xfId="2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Continuous" vertical="center"/>
    </xf>
    <xf numFmtId="41" fontId="6" fillId="0" borderId="0" xfId="1" applyFont="1" applyFill="1" applyBorder="1" applyAlignment="1" applyProtection="1">
      <alignment horizontal="centerContinuous" vertical="center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41" fontId="7" fillId="2" borderId="2" xfId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vertical="center" shrinkToFit="1"/>
    </xf>
    <xf numFmtId="41" fontId="8" fillId="0" borderId="2" xfId="1" applyFont="1" applyFill="1" applyBorder="1" applyAlignment="1" applyProtection="1">
      <alignment horizontal="center" vertical="center" shrinkToFit="1"/>
    </xf>
    <xf numFmtId="18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1" fontId="8" fillId="0" borderId="2" xfId="1" applyFont="1" applyFill="1" applyBorder="1" applyAlignment="1" applyProtection="1">
      <alignment horizontal="center" vertical="center"/>
    </xf>
    <xf numFmtId="41" fontId="8" fillId="0" borderId="2" xfId="1" applyFont="1" applyFill="1" applyBorder="1" applyAlignment="1" applyProtection="1">
      <alignment horizontal="right" vertical="center"/>
    </xf>
    <xf numFmtId="10" fontId="8" fillId="0" borderId="2" xfId="0" applyNumberFormat="1" applyFont="1" applyFill="1" applyBorder="1" applyAlignment="1" applyProtection="1">
      <alignment horizontal="center" vertical="center"/>
    </xf>
    <xf numFmtId="49" fontId="7" fillId="5" borderId="2" xfId="0" applyNumberFormat="1" applyFont="1" applyFill="1" applyBorder="1" applyAlignment="1" applyProtection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shrinkToFit="1"/>
    </xf>
    <xf numFmtId="41" fontId="8" fillId="0" borderId="2" xfId="1" applyFont="1" applyFill="1" applyBorder="1" applyAlignment="1" applyProtection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9" fontId="8" fillId="3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7" fillId="4" borderId="2" xfId="0" quotePrefix="1" applyFont="1" applyFill="1" applyBorder="1" applyAlignment="1">
      <alignment horizontal="center" vertical="center" shrinkToFit="1"/>
    </xf>
    <xf numFmtId="41" fontId="7" fillId="4" borderId="2" xfId="178" applyFont="1" applyFill="1" applyBorder="1" applyAlignment="1">
      <alignment horizontal="center" vertical="center" shrinkToFit="1"/>
    </xf>
    <xf numFmtId="0" fontId="7" fillId="0" borderId="0" xfId="0" applyFont="1" applyFill="1" applyBorder="1"/>
    <xf numFmtId="3" fontId="7" fillId="4" borderId="2" xfId="0" applyNumberFormat="1" applyFont="1" applyFill="1" applyBorder="1" applyAlignment="1">
      <alignment horizontal="center" vertical="center" shrinkToFit="1"/>
    </xf>
    <xf numFmtId="0" fontId="8" fillId="0" borderId="2" xfId="0" quotePrefix="1" applyFont="1" applyBorder="1" applyAlignment="1">
      <alignment horizontal="center" vertical="center" shrinkToFit="1"/>
    </xf>
    <xf numFmtId="38" fontId="8" fillId="0" borderId="2" xfId="2" applyNumberFormat="1" applyFont="1" applyBorder="1" applyAlignment="1">
      <alignment horizontal="center" vertical="center" shrinkToFit="1"/>
    </xf>
    <xf numFmtId="0" fontId="7" fillId="4" borderId="27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Fill="1" applyBorder="1"/>
    <xf numFmtId="0" fontId="10" fillId="0" borderId="0" xfId="0" applyFont="1" applyBorder="1" applyAlignment="1">
      <alignment horizontal="center" vertical="center"/>
    </xf>
    <xf numFmtId="41" fontId="7" fillId="4" borderId="2" xfId="718" applyFont="1" applyFill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41" fontId="7" fillId="4" borderId="27" xfId="538" applyFont="1" applyFill="1" applyBorder="1" applyAlignment="1">
      <alignment horizontal="center" vertical="center" shrinkToFit="1"/>
    </xf>
    <xf numFmtId="41" fontId="7" fillId="0" borderId="2" xfId="358" applyFont="1" applyBorder="1" applyAlignment="1">
      <alignment horizontal="center" vertical="center" shrinkToFit="1"/>
    </xf>
    <xf numFmtId="0" fontId="8" fillId="0" borderId="2" xfId="0" applyFont="1" applyBorder="1" applyAlignment="1">
      <alignment shrinkToFit="1"/>
    </xf>
    <xf numFmtId="0" fontId="8" fillId="0" borderId="2" xfId="0" applyFont="1" applyBorder="1" applyAlignment="1">
      <alignment horizontal="center" shrinkToFit="1"/>
    </xf>
    <xf numFmtId="0" fontId="8" fillId="0" borderId="0" xfId="0" applyFont="1"/>
    <xf numFmtId="0" fontId="8" fillId="0" borderId="0" xfId="0" applyFont="1" applyAlignment="1">
      <alignment horizontal="center"/>
    </xf>
    <xf numFmtId="41" fontId="11" fillId="0" borderId="1" xfId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/>
    <xf numFmtId="41" fontId="8" fillId="0" borderId="0" xfId="1" applyFont="1" applyFill="1" applyBorder="1" applyAlignment="1" applyProtection="1">
      <alignment horizontal="center" vertical="center"/>
    </xf>
    <xf numFmtId="0" fontId="8" fillId="0" borderId="0" xfId="0" applyFont="1" applyFill="1"/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41" fontId="11" fillId="0" borderId="1" xfId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1" fontId="8" fillId="0" borderId="0" xfId="1" applyFont="1" applyFill="1" applyBorder="1" applyAlignment="1" applyProtection="1">
      <alignment vertical="center"/>
    </xf>
    <xf numFmtId="180" fontId="8" fillId="0" borderId="0" xfId="5763" applyNumberFormat="1" applyFont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41" fontId="8" fillId="0" borderId="0" xfId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left" vertical="center"/>
    </xf>
    <xf numFmtId="10" fontId="8" fillId="0" borderId="0" xfId="5763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0" fontId="8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 applyFill="1" applyAlignment="1">
      <alignment vertical="center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/>
    </xf>
    <xf numFmtId="0" fontId="7" fillId="4" borderId="2" xfId="0" applyNumberFormat="1" applyFont="1" applyFill="1" applyBorder="1" applyAlignment="1" applyProtection="1">
      <alignment horizontal="center" vertical="center" shrinkToFit="1"/>
    </xf>
    <xf numFmtId="41" fontId="7" fillId="4" borderId="2" xfId="1" applyFont="1" applyFill="1" applyBorder="1" applyAlignment="1" applyProtection="1">
      <alignment horizontal="right" vertical="center" shrinkToFit="1"/>
    </xf>
    <xf numFmtId="41" fontId="7" fillId="0" borderId="2" xfId="1" quotePrefix="1" applyFont="1" applyFill="1" applyBorder="1" applyAlignment="1" applyProtection="1">
      <alignment horizontal="right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41" fontId="7" fillId="0" borderId="2" xfId="1" applyFont="1" applyFill="1" applyBorder="1" applyAlignment="1" applyProtection="1">
      <alignment horizontal="right" vertical="center" shrinkToFit="1"/>
    </xf>
    <xf numFmtId="0" fontId="10" fillId="0" borderId="0" xfId="0" applyNumberFormat="1" applyFont="1" applyBorder="1" applyAlignment="1">
      <alignment vertical="center"/>
    </xf>
    <xf numFmtId="0" fontId="7" fillId="4" borderId="2" xfId="0" applyNumberFormat="1" applyFont="1" applyFill="1" applyBorder="1" applyAlignment="1">
      <alignment vertical="center" shrinkToFit="1"/>
    </xf>
    <xf numFmtId="0" fontId="7" fillId="0" borderId="2" xfId="0" applyNumberFormat="1" applyFont="1" applyBorder="1" applyAlignment="1">
      <alignment vertical="center" shrinkToFit="1"/>
    </xf>
    <xf numFmtId="0" fontId="8" fillId="0" borderId="2" xfId="0" applyNumberFormat="1" applyFont="1" applyBorder="1" applyAlignment="1">
      <alignment vertical="center" shrinkToFit="1"/>
    </xf>
    <xf numFmtId="0" fontId="8" fillId="0" borderId="0" xfId="0" applyNumberFormat="1" applyFont="1" applyAlignment="1">
      <alignment vertical="center"/>
    </xf>
    <xf numFmtId="0" fontId="11" fillId="0" borderId="1" xfId="0" applyNumberFormat="1" applyFont="1" applyFill="1" applyBorder="1" applyAlignment="1" applyProtection="1">
      <alignment vertical="center" shrinkToFit="1"/>
    </xf>
    <xf numFmtId="0" fontId="7" fillId="0" borderId="2" xfId="0" applyNumberFormat="1" applyFont="1" applyFill="1" applyBorder="1" applyAlignment="1">
      <alignment vertical="center" shrinkToFit="1"/>
    </xf>
    <xf numFmtId="0" fontId="8" fillId="2" borderId="26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Continuous" vertical="center"/>
    </xf>
    <xf numFmtId="41" fontId="7" fillId="0" borderId="2" xfId="1" applyFont="1" applyFill="1" applyBorder="1" applyAlignment="1">
      <alignment vertical="center" shrinkToFit="1"/>
    </xf>
    <xf numFmtId="41" fontId="7" fillId="0" borderId="2" xfId="1" applyFont="1" applyBorder="1" applyAlignment="1">
      <alignment vertical="center" shrinkToFit="1"/>
    </xf>
    <xf numFmtId="41" fontId="7" fillId="0" borderId="2" xfId="1" quotePrefix="1" applyFont="1" applyBorder="1" applyAlignment="1">
      <alignment vertical="center" shrinkToFit="1"/>
    </xf>
    <xf numFmtId="41" fontId="7" fillId="0" borderId="2" xfId="1" applyFont="1" applyFill="1" applyBorder="1" applyAlignment="1">
      <alignment horizontal="right" vertical="center" shrinkToFit="1"/>
    </xf>
    <xf numFmtId="41" fontId="7" fillId="0" borderId="2" xfId="1" applyFont="1" applyBorder="1" applyAlignment="1" applyProtection="1">
      <alignment horizontal="right" vertical="center" shrinkToFit="1"/>
    </xf>
    <xf numFmtId="41" fontId="7" fillId="0" borderId="2" xfId="1" applyFont="1" applyBorder="1" applyAlignment="1">
      <alignment horizontal="right" vertical="center" shrinkToFit="1"/>
    </xf>
    <xf numFmtId="0" fontId="8" fillId="0" borderId="2" xfId="1" applyNumberFormat="1" applyFont="1" applyFill="1" applyBorder="1" applyAlignment="1" applyProtection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vertical="center" wrapText="1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176" fontId="8" fillId="0" borderId="3" xfId="1" applyNumberFormat="1" applyFont="1" applyBorder="1" applyAlignment="1">
      <alignment horizontal="center" vertical="center"/>
    </xf>
    <xf numFmtId="178" fontId="8" fillId="2" borderId="2" xfId="0" applyNumberFormat="1" applyFont="1" applyFill="1" applyBorder="1" applyAlignment="1" applyProtection="1">
      <alignment horizontal="center" vertical="center"/>
    </xf>
    <xf numFmtId="178" fontId="8" fillId="0" borderId="2" xfId="0" quotePrefix="1" applyNumberFormat="1" applyFont="1" applyFill="1" applyBorder="1" applyAlignment="1" applyProtection="1">
      <alignment horizontal="center" vertical="center"/>
    </xf>
    <xf numFmtId="178" fontId="8" fillId="0" borderId="2" xfId="0" quotePrefix="1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NumberFormat="1" applyFont="1" applyFill="1" applyBorder="1" applyAlignment="1" applyProtection="1">
      <alignment horizontal="left" vertical="center" shrinkToFit="1"/>
    </xf>
    <xf numFmtId="0" fontId="7" fillId="0" borderId="0" xfId="0" applyFont="1" applyFill="1"/>
    <xf numFmtId="177" fontId="7" fillId="0" borderId="28" xfId="0" applyNumberFormat="1" applyFont="1" applyFill="1" applyBorder="1" applyAlignment="1">
      <alignment horizontal="center" vertical="center" shrinkToFit="1"/>
    </xf>
    <xf numFmtId="177" fontId="7" fillId="0" borderId="2" xfId="0" quotePrefix="1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7" fillId="4" borderId="27" xfId="0" quotePrefix="1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wrapText="1"/>
    </xf>
    <xf numFmtId="0" fontId="8" fillId="0" borderId="2" xfId="1" quotePrefix="1" applyNumberFormat="1" applyFont="1" applyFill="1" applyBorder="1" applyAlignment="1" applyProtection="1">
      <alignment horizontal="center" vertical="center" shrinkToFit="1"/>
    </xf>
    <xf numFmtId="0" fontId="7" fillId="4" borderId="2" xfId="0" quotePrefix="1" applyNumberFormat="1" applyFont="1" applyFill="1" applyBorder="1" applyAlignment="1">
      <alignment horizontal="center" vertical="center" shrinkToFit="1"/>
    </xf>
    <xf numFmtId="41" fontId="8" fillId="0" borderId="2" xfId="1" applyFont="1" applyFill="1" applyBorder="1" applyAlignment="1" applyProtection="1">
      <alignment horizontal="right" vertical="center" shrinkToFi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left" vertical="center" shrinkToFit="1"/>
    </xf>
    <xf numFmtId="10" fontId="8" fillId="0" borderId="0" xfId="0" applyNumberFormat="1" applyFont="1" applyAlignment="1">
      <alignment vertical="center"/>
    </xf>
    <xf numFmtId="41" fontId="7" fillId="0" borderId="0" xfId="0" applyNumberFormat="1" applyFont="1" applyFill="1" applyAlignment="1">
      <alignment vertical="center"/>
    </xf>
    <xf numFmtId="0" fontId="18" fillId="0" borderId="0" xfId="0" applyNumberFormat="1" applyFont="1" applyFill="1" applyBorder="1" applyAlignment="1" applyProtection="1">
      <alignment horizontal="centerContinuous" vertical="center"/>
    </xf>
    <xf numFmtId="0" fontId="19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Alignment="1">
      <alignment vertical="center"/>
    </xf>
    <xf numFmtId="0" fontId="22" fillId="2" borderId="11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2" fillId="2" borderId="7" xfId="0" applyFont="1" applyFill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 shrinkToFit="1"/>
    </xf>
    <xf numFmtId="0" fontId="22" fillId="2" borderId="7" xfId="0" applyFont="1" applyFill="1" applyBorder="1" applyAlignment="1">
      <alignment horizontal="center" vertical="center" shrinkToFit="1"/>
    </xf>
    <xf numFmtId="3" fontId="24" fillId="0" borderId="18" xfId="0" applyNumberFormat="1" applyFont="1" applyBorder="1" applyAlignment="1">
      <alignment horizontal="center" vertical="center" shrinkToFit="1"/>
    </xf>
    <xf numFmtId="10" fontId="24" fillId="0" borderId="7" xfId="0" applyNumberFormat="1" applyFont="1" applyBorder="1" applyAlignment="1">
      <alignment horizontal="center" vertical="center" shrinkToFit="1"/>
    </xf>
    <xf numFmtId="14" fontId="24" fillId="0" borderId="7" xfId="0" applyNumberFormat="1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14" fontId="24" fillId="0" borderId="18" xfId="0" applyNumberFormat="1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shrinkToFit="1"/>
    </xf>
    <xf numFmtId="0" fontId="24" fillId="0" borderId="0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vertical="center"/>
    </xf>
    <xf numFmtId="0" fontId="7" fillId="4" borderId="2" xfId="0" quotePrefix="1" applyNumberFormat="1" applyFont="1" applyFill="1" applyBorder="1" applyAlignment="1">
      <alignment horizontal="left" vertical="center" shrinkToFit="1"/>
    </xf>
    <xf numFmtId="0" fontId="7" fillId="0" borderId="2" xfId="0" applyNumberFormat="1" applyFont="1" applyFill="1" applyBorder="1" applyAlignment="1">
      <alignment horizontal="left" vertical="center" shrinkToFit="1"/>
    </xf>
    <xf numFmtId="0" fontId="7" fillId="0" borderId="2" xfId="0" quotePrefix="1" applyFont="1" applyFill="1" applyBorder="1" applyAlignment="1">
      <alignment horizontal="center" vertical="center" shrinkToFit="1"/>
    </xf>
    <xf numFmtId="176" fontId="7" fillId="0" borderId="2" xfId="1" applyNumberFormat="1" applyFont="1" applyFill="1" applyBorder="1" applyAlignment="1">
      <alignment horizontal="right" vertical="center" shrinkToFit="1"/>
    </xf>
    <xf numFmtId="0" fontId="17" fillId="0" borderId="2" xfId="0" applyFont="1" applyFill="1" applyBorder="1" applyAlignment="1">
      <alignment horizontal="center" vertical="center" wrapText="1" shrinkToFit="1"/>
    </xf>
    <xf numFmtId="0" fontId="7" fillId="0" borderId="2" xfId="0" quotePrefix="1" applyNumberFormat="1" applyFont="1" applyFill="1" applyBorder="1" applyAlignment="1">
      <alignment horizontal="left" vertical="center" shrinkToFit="1"/>
    </xf>
    <xf numFmtId="0" fontId="7" fillId="0" borderId="2" xfId="0" quotePrefix="1" applyNumberFormat="1" applyFont="1" applyFill="1" applyBorder="1" applyAlignment="1">
      <alignment horizontal="center" vertical="center" shrinkToFit="1"/>
    </xf>
    <xf numFmtId="41" fontId="7" fillId="4" borderId="2" xfId="1" quotePrefix="1" applyFont="1" applyFill="1" applyBorder="1" applyAlignment="1">
      <alignment horizontal="center" vertical="center" shrinkToFit="1"/>
    </xf>
    <xf numFmtId="41" fontId="7" fillId="4" borderId="2" xfId="1" applyFont="1" applyFill="1" applyBorder="1" applyAlignment="1">
      <alignment horizontal="center" vertical="center" shrinkToFit="1"/>
    </xf>
    <xf numFmtId="41" fontId="8" fillId="0" borderId="2" xfId="1" quotePrefix="1" applyFont="1" applyBorder="1" applyAlignment="1">
      <alignment horizontal="center" vertical="center" shrinkToFit="1"/>
    </xf>
    <xf numFmtId="41" fontId="7" fillId="4" borderId="27" xfId="1" applyFont="1" applyFill="1" applyBorder="1" applyAlignment="1">
      <alignment horizontal="center" vertical="center" shrinkToFit="1"/>
    </xf>
    <xf numFmtId="41" fontId="7" fillId="0" borderId="2" xfId="1" applyFont="1" applyBorder="1" applyAlignment="1">
      <alignment horizontal="center" vertical="center" shrinkToFit="1"/>
    </xf>
    <xf numFmtId="41" fontId="8" fillId="0" borderId="2" xfId="1" applyFont="1" applyBorder="1" applyAlignment="1">
      <alignment shrinkToFit="1"/>
    </xf>
    <xf numFmtId="41" fontId="8" fillId="0" borderId="2" xfId="1" applyFont="1" applyBorder="1" applyAlignment="1">
      <alignment horizontal="center" shrinkToFit="1"/>
    </xf>
    <xf numFmtId="0" fontId="7" fillId="6" borderId="2" xfId="0" applyNumberFormat="1" applyFont="1" applyFill="1" applyBorder="1" applyAlignment="1" applyProtection="1">
      <alignment horizontal="center" vertical="center" shrinkToFit="1"/>
    </xf>
    <xf numFmtId="177" fontId="7" fillId="6" borderId="2" xfId="0" applyNumberFormat="1" applyFont="1" applyFill="1" applyBorder="1" applyAlignment="1">
      <alignment horizontal="left" vertical="center" shrinkToFit="1"/>
    </xf>
    <xf numFmtId="41" fontId="7" fillId="6" borderId="2" xfId="1" quotePrefix="1" applyFont="1" applyFill="1" applyBorder="1" applyAlignment="1">
      <alignment vertical="center" shrinkToFit="1"/>
    </xf>
    <xf numFmtId="38" fontId="7" fillId="6" borderId="2" xfId="2" applyNumberFormat="1" applyFont="1" applyFill="1" applyBorder="1" applyAlignment="1">
      <alignment horizontal="center" vertical="center" shrinkToFit="1"/>
    </xf>
    <xf numFmtId="177" fontId="7" fillId="6" borderId="2" xfId="0" applyNumberFormat="1" applyFont="1" applyFill="1" applyBorder="1" applyAlignment="1">
      <alignment horizontal="center" vertical="center" shrinkToFit="1"/>
    </xf>
    <xf numFmtId="0" fontId="7" fillId="6" borderId="0" xfId="0" applyFont="1" applyFill="1" applyBorder="1"/>
    <xf numFmtId="0" fontId="7" fillId="6" borderId="0" xfId="0" applyFont="1" applyFill="1"/>
    <xf numFmtId="0" fontId="25" fillId="0" borderId="12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176" fontId="7" fillId="4" borderId="2" xfId="1" applyNumberFormat="1" applyFont="1" applyFill="1" applyBorder="1" applyAlignment="1">
      <alignment horizontal="right" vertical="center" shrinkToFi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182" fontId="24" fillId="0" borderId="7" xfId="0" applyNumberFormat="1" applyFont="1" applyBorder="1" applyAlignment="1">
      <alignment horizontal="center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 shrinkToFit="1"/>
    </xf>
    <xf numFmtId="14" fontId="17" fillId="0" borderId="2" xfId="0" applyNumberFormat="1" applyFont="1" applyFill="1" applyBorder="1" applyAlignment="1" applyProtection="1">
      <alignment horizontal="center" vertical="center" shrinkToFit="1"/>
    </xf>
    <xf numFmtId="41" fontId="8" fillId="0" borderId="2" xfId="1" quotePrefix="1" applyFont="1" applyFill="1" applyBorder="1" applyAlignment="1" applyProtection="1">
      <alignment horizontal="right" vertical="center" shrinkToFit="1"/>
    </xf>
    <xf numFmtId="181" fontId="7" fillId="0" borderId="0" xfId="5763" applyNumberFormat="1" applyFont="1" applyFill="1" applyAlignment="1">
      <alignment vertical="center"/>
    </xf>
    <xf numFmtId="0" fontId="26" fillId="0" borderId="2" xfId="0" applyNumberFormat="1" applyFont="1" applyFill="1" applyBorder="1" applyAlignment="1" applyProtection="1">
      <alignment horizontal="center" vertical="center" shrinkToFi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 shrinkToFit="1"/>
    </xf>
    <xf numFmtId="3" fontId="16" fillId="0" borderId="22" xfId="0" applyNumberFormat="1" applyFont="1" applyBorder="1" applyAlignment="1">
      <alignment horizontal="center" vertical="center" shrinkToFit="1"/>
    </xf>
    <xf numFmtId="181" fontId="16" fillId="0" borderId="8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14" fontId="16" fillId="0" borderId="21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7" fillId="2" borderId="24" xfId="0" applyNumberFormat="1" applyFont="1" applyFill="1" applyBorder="1" applyAlignment="1" applyProtection="1">
      <alignment horizontal="center" vertical="center"/>
    </xf>
    <xf numFmtId="49" fontId="7" fillId="2" borderId="25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center" vertical="center"/>
    </xf>
    <xf numFmtId="49" fontId="7" fillId="2" borderId="27" xfId="0" applyNumberFormat="1" applyFont="1" applyFill="1" applyBorder="1" applyAlignment="1" applyProtection="1">
      <alignment horizontal="center" vertical="center"/>
    </xf>
    <xf numFmtId="0" fontId="7" fillId="2" borderId="26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</cellXfs>
  <cellStyles count="5766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tabSelected="1" zoomScaleNormal="100" workbookViewId="0">
      <selection activeCell="A4" sqref="A4"/>
    </sheetView>
  </sheetViews>
  <sheetFormatPr defaultRowHeight="24" customHeight="1" x14ac:dyDescent="0.25"/>
  <cols>
    <col min="1" max="1" width="8.6640625" style="57" customWidth="1"/>
    <col min="2" max="2" width="8.77734375" style="57" customWidth="1"/>
    <col min="3" max="3" width="29.21875" style="95" customWidth="1"/>
    <col min="4" max="4" width="10.88671875" style="57" customWidth="1"/>
    <col min="5" max="7" width="12.44140625" style="57" customWidth="1"/>
    <col min="8" max="8" width="12.44140625" style="58" customWidth="1"/>
    <col min="9" max="9" width="12.44140625" style="57" customWidth="1"/>
    <col min="10" max="10" width="8.88671875" style="34"/>
    <col min="11" max="11" width="11.6640625" style="35" customWidth="1"/>
    <col min="12" max="12" width="6.6640625" style="34" customWidth="1"/>
    <col min="13" max="16384" width="8.88671875" style="49"/>
  </cols>
  <sheetData>
    <row r="1" spans="1:12" ht="36" customHeight="1" x14ac:dyDescent="0.25">
      <c r="A1" s="84" t="s">
        <v>59</v>
      </c>
      <c r="B1" s="84"/>
      <c r="C1" s="100"/>
      <c r="D1" s="84"/>
      <c r="E1" s="84"/>
      <c r="F1" s="84"/>
      <c r="G1" s="84"/>
      <c r="H1" s="84"/>
      <c r="I1" s="84"/>
      <c r="J1" s="84"/>
      <c r="K1" s="84"/>
      <c r="L1" s="84"/>
    </row>
    <row r="2" spans="1:12" ht="24" customHeight="1" x14ac:dyDescent="0.25">
      <c r="A2" s="111" t="s">
        <v>174</v>
      </c>
      <c r="B2" s="112"/>
      <c r="C2" s="91"/>
      <c r="D2" s="50"/>
      <c r="E2" s="50"/>
      <c r="F2" s="50"/>
      <c r="G2" s="50"/>
      <c r="H2" s="50"/>
      <c r="I2" s="50"/>
      <c r="J2" s="50"/>
      <c r="K2" s="50"/>
      <c r="L2" s="65" t="s">
        <v>92</v>
      </c>
    </row>
    <row r="3" spans="1:12" ht="34.5" customHeight="1" x14ac:dyDescent="0.25">
      <c r="A3" s="38" t="s">
        <v>60</v>
      </c>
      <c r="B3" s="38" t="s">
        <v>44</v>
      </c>
      <c r="C3" s="98" t="s">
        <v>61</v>
      </c>
      <c r="D3" s="38" t="s">
        <v>62</v>
      </c>
      <c r="E3" s="38" t="s">
        <v>63</v>
      </c>
      <c r="F3" s="38" t="s">
        <v>64</v>
      </c>
      <c r="G3" s="38" t="s">
        <v>65</v>
      </c>
      <c r="H3" s="38" t="s">
        <v>177</v>
      </c>
      <c r="I3" s="39" t="s">
        <v>45</v>
      </c>
      <c r="J3" s="39" t="s">
        <v>66</v>
      </c>
      <c r="K3" s="39" t="s">
        <v>67</v>
      </c>
      <c r="L3" s="108" t="s">
        <v>1</v>
      </c>
    </row>
    <row r="4" spans="1:12" s="42" customFormat="1" ht="24" customHeight="1" x14ac:dyDescent="0.25">
      <c r="A4" s="37">
        <v>2020</v>
      </c>
      <c r="B4" s="37" t="s">
        <v>212</v>
      </c>
      <c r="C4" s="164" t="s">
        <v>223</v>
      </c>
      <c r="D4" s="37" t="s">
        <v>183</v>
      </c>
      <c r="E4" s="16" t="s">
        <v>184</v>
      </c>
      <c r="F4" s="40">
        <v>7</v>
      </c>
      <c r="G4" s="37" t="s">
        <v>185</v>
      </c>
      <c r="H4" s="41">
        <v>23200000</v>
      </c>
      <c r="I4" s="37" t="s">
        <v>224</v>
      </c>
      <c r="J4" s="37" t="s">
        <v>186</v>
      </c>
      <c r="K4" s="37" t="s">
        <v>187</v>
      </c>
      <c r="L4" s="37"/>
    </row>
    <row r="5" spans="1:12" s="42" customFormat="1" ht="24" customHeight="1" x14ac:dyDescent="0.25">
      <c r="A5" s="37">
        <v>2020</v>
      </c>
      <c r="B5" s="37" t="s">
        <v>212</v>
      </c>
      <c r="C5" s="164" t="s">
        <v>225</v>
      </c>
      <c r="D5" s="37" t="s">
        <v>183</v>
      </c>
      <c r="E5" s="16" t="s">
        <v>226</v>
      </c>
      <c r="F5" s="40">
        <v>12</v>
      </c>
      <c r="G5" s="37" t="s">
        <v>185</v>
      </c>
      <c r="H5" s="41">
        <v>25600000</v>
      </c>
      <c r="I5" s="37" t="s">
        <v>224</v>
      </c>
      <c r="J5" s="37" t="s">
        <v>186</v>
      </c>
      <c r="K5" s="37" t="s">
        <v>187</v>
      </c>
      <c r="L5" s="37"/>
    </row>
    <row r="6" spans="1:12" s="42" customFormat="1" ht="24" customHeight="1" x14ac:dyDescent="0.25">
      <c r="A6" s="37">
        <v>2020</v>
      </c>
      <c r="B6" s="37" t="s">
        <v>227</v>
      </c>
      <c r="C6" s="164" t="s">
        <v>228</v>
      </c>
      <c r="D6" s="37" t="s">
        <v>257</v>
      </c>
      <c r="E6" s="16" t="s">
        <v>328</v>
      </c>
      <c r="F6" s="40">
        <v>10</v>
      </c>
      <c r="G6" s="37" t="s">
        <v>229</v>
      </c>
      <c r="H6" s="41">
        <v>22000000</v>
      </c>
      <c r="I6" s="37" t="s">
        <v>224</v>
      </c>
      <c r="J6" s="37" t="s">
        <v>230</v>
      </c>
      <c r="K6" s="37" t="s">
        <v>231</v>
      </c>
      <c r="L6" s="37"/>
    </row>
    <row r="7" spans="1:12" s="42" customFormat="1" ht="24" customHeight="1" x14ac:dyDescent="0.25">
      <c r="A7" s="37">
        <v>2020</v>
      </c>
      <c r="B7" s="37" t="s">
        <v>236</v>
      </c>
      <c r="C7" s="164" t="s">
        <v>232</v>
      </c>
      <c r="D7" s="37" t="s">
        <v>233</v>
      </c>
      <c r="E7" s="16" t="s">
        <v>323</v>
      </c>
      <c r="F7" s="40" t="s">
        <v>325</v>
      </c>
      <c r="G7" s="37" t="s">
        <v>326</v>
      </c>
      <c r="H7" s="41">
        <v>242511000</v>
      </c>
      <c r="I7" s="37" t="s">
        <v>224</v>
      </c>
      <c r="J7" s="37" t="s">
        <v>234</v>
      </c>
      <c r="K7" s="37" t="s">
        <v>235</v>
      </c>
      <c r="L7" s="37"/>
    </row>
    <row r="8" spans="1:12" s="42" customFormat="1" ht="24" customHeight="1" x14ac:dyDescent="0.25">
      <c r="A8" s="37">
        <v>2020</v>
      </c>
      <c r="B8" s="37" t="s">
        <v>236</v>
      </c>
      <c r="C8" s="164" t="s">
        <v>251</v>
      </c>
      <c r="D8" s="37" t="s">
        <v>252</v>
      </c>
      <c r="E8" s="16" t="s">
        <v>324</v>
      </c>
      <c r="F8" s="40" t="s">
        <v>325</v>
      </c>
      <c r="G8" s="37" t="s">
        <v>327</v>
      </c>
      <c r="H8" s="41">
        <v>100000000</v>
      </c>
      <c r="I8" s="37" t="s">
        <v>224</v>
      </c>
      <c r="J8" s="37" t="s">
        <v>244</v>
      </c>
      <c r="K8" s="37" t="s">
        <v>253</v>
      </c>
      <c r="L8" s="37"/>
    </row>
    <row r="9" spans="1:12" s="42" customFormat="1" ht="24" customHeight="1" x14ac:dyDescent="0.25">
      <c r="A9" s="37"/>
      <c r="B9" s="37"/>
      <c r="C9" s="164" t="s">
        <v>188</v>
      </c>
      <c r="D9" s="37"/>
      <c r="E9" s="16"/>
      <c r="F9" s="40"/>
      <c r="G9" s="37"/>
      <c r="H9" s="41"/>
      <c r="I9" s="37"/>
      <c r="J9" s="37"/>
      <c r="K9" s="37"/>
      <c r="L9" s="37"/>
    </row>
    <row r="10" spans="1:12" s="42" customFormat="1" ht="24" customHeight="1" x14ac:dyDescent="0.25">
      <c r="A10" s="37"/>
      <c r="B10" s="37"/>
      <c r="C10" s="164"/>
      <c r="D10" s="37"/>
      <c r="E10" s="16"/>
      <c r="F10" s="40"/>
      <c r="G10" s="37"/>
      <c r="H10" s="41"/>
      <c r="I10" s="37"/>
      <c r="J10" s="37"/>
      <c r="K10" s="37"/>
      <c r="L10" s="37"/>
    </row>
    <row r="11" spans="1:12" s="42" customFormat="1" ht="24" customHeight="1" x14ac:dyDescent="0.25">
      <c r="A11" s="37"/>
      <c r="B11" s="129"/>
      <c r="C11" s="138"/>
      <c r="D11" s="37"/>
      <c r="E11" s="16"/>
      <c r="F11" s="40"/>
      <c r="G11" s="37"/>
      <c r="H11" s="43"/>
      <c r="I11" s="37"/>
      <c r="J11" s="37"/>
      <c r="K11" s="37"/>
      <c r="L11" s="37"/>
    </row>
    <row r="12" spans="1:12" s="42" customFormat="1" ht="24" customHeight="1" x14ac:dyDescent="0.25">
      <c r="A12" s="37"/>
      <c r="B12" s="129"/>
      <c r="C12" s="92"/>
      <c r="D12" s="44"/>
      <c r="E12" s="45"/>
      <c r="F12" s="44"/>
      <c r="G12" s="37"/>
      <c r="H12" s="51"/>
      <c r="I12" s="37"/>
      <c r="J12" s="37"/>
      <c r="K12" s="37"/>
      <c r="L12" s="37"/>
    </row>
    <row r="13" spans="1:12" s="42" customFormat="1" ht="24" customHeight="1" x14ac:dyDescent="0.25">
      <c r="A13" s="37"/>
      <c r="B13" s="129"/>
      <c r="C13" s="92"/>
      <c r="D13" s="44"/>
      <c r="E13" s="45"/>
      <c r="F13" s="44"/>
      <c r="G13" s="37"/>
      <c r="H13" s="51"/>
      <c r="I13" s="37"/>
      <c r="J13" s="37"/>
      <c r="K13" s="37"/>
      <c r="L13" s="37"/>
    </row>
    <row r="14" spans="1:12" ht="24" customHeight="1" x14ac:dyDescent="0.25">
      <c r="A14" s="46"/>
      <c r="B14" s="130"/>
      <c r="C14" s="128"/>
      <c r="D14" s="52"/>
      <c r="E14" s="46"/>
      <c r="F14" s="46"/>
      <c r="G14" s="46"/>
      <c r="H14" s="53"/>
      <c r="I14" s="46"/>
      <c r="J14" s="46"/>
      <c r="K14" s="46"/>
      <c r="L14" s="46"/>
    </row>
    <row r="15" spans="1:12" ht="24" customHeight="1" x14ac:dyDescent="0.25">
      <c r="A15" s="13"/>
      <c r="B15" s="13"/>
      <c r="C15" s="93"/>
      <c r="D15" s="13"/>
      <c r="E15" s="13"/>
      <c r="F15" s="13"/>
      <c r="G15" s="13"/>
      <c r="H15" s="54"/>
      <c r="I15" s="13"/>
      <c r="J15" s="13"/>
      <c r="K15" s="13"/>
      <c r="L15" s="13"/>
    </row>
    <row r="16" spans="1:12" ht="24" customHeight="1" x14ac:dyDescent="0.25">
      <c r="A16" s="55"/>
      <c r="B16" s="55"/>
      <c r="C16" s="94"/>
      <c r="D16" s="44"/>
      <c r="E16" s="45"/>
      <c r="F16" s="44"/>
      <c r="G16" s="55"/>
      <c r="H16" s="56"/>
      <c r="I16" s="55"/>
      <c r="J16" s="47"/>
      <c r="K16" s="48"/>
      <c r="L16" s="48"/>
    </row>
    <row r="17" spans="1:12" ht="24" customHeight="1" x14ac:dyDescent="0.25">
      <c r="A17" s="55"/>
      <c r="B17" s="55"/>
      <c r="C17" s="94"/>
      <c r="D17" s="55"/>
      <c r="E17" s="55"/>
      <c r="F17" s="55"/>
      <c r="G17" s="55"/>
      <c r="H17" s="56"/>
      <c r="I17" s="55"/>
      <c r="J17" s="47"/>
      <c r="K17" s="48"/>
      <c r="L17" s="48"/>
    </row>
    <row r="18" spans="1:12" ht="24" customHeight="1" x14ac:dyDescent="0.25">
      <c r="A18" s="55"/>
      <c r="B18" s="55"/>
      <c r="C18" s="94"/>
      <c r="D18" s="55"/>
      <c r="E18" s="55"/>
      <c r="F18" s="55"/>
      <c r="G18" s="55"/>
      <c r="H18" s="56"/>
      <c r="I18" s="55"/>
      <c r="J18" s="47"/>
      <c r="K18" s="48"/>
      <c r="L18" s="48"/>
    </row>
  </sheetData>
  <phoneticPr fontId="2" type="noConversion"/>
  <dataValidations disablePrompts="1" count="1">
    <dataValidation type="textLength" operator="lessThanOrEqual" allowBlank="1" showInputMessage="1" showErrorMessage="1" sqref="F15 F17:F18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3" sqref="A3:A4"/>
    </sheetView>
  </sheetViews>
  <sheetFormatPr defaultRowHeight="24" customHeight="1" x14ac:dyDescent="0.25"/>
  <cols>
    <col min="1" max="1" width="9.6640625" style="61" customWidth="1"/>
    <col min="2" max="2" width="42.21875" style="61" customWidth="1"/>
    <col min="3" max="3" width="11.109375" style="61" customWidth="1"/>
    <col min="4" max="4" width="14" style="61" customWidth="1"/>
    <col min="5" max="5" width="9.44140625" style="61" customWidth="1"/>
    <col min="6" max="6" width="14" style="61" customWidth="1"/>
    <col min="7" max="7" width="9.5546875" style="61" customWidth="1"/>
    <col min="8" max="8" width="14" style="61" customWidth="1"/>
    <col min="9" max="9" width="27.21875" style="61" customWidth="1"/>
    <col min="10" max="16384" width="8.88671875" style="57"/>
  </cols>
  <sheetData>
    <row r="1" spans="1:9" s="79" customFormat="1" ht="36" customHeight="1" x14ac:dyDescent="0.55000000000000004">
      <c r="A1" s="229" t="s">
        <v>79</v>
      </c>
      <c r="B1" s="229"/>
      <c r="C1" s="229"/>
      <c r="D1" s="229"/>
      <c r="E1" s="229"/>
      <c r="F1" s="229"/>
      <c r="G1" s="229"/>
      <c r="H1" s="229"/>
      <c r="I1" s="229"/>
    </row>
    <row r="2" spans="1:9" ht="24" customHeight="1" x14ac:dyDescent="0.25">
      <c r="A2" s="163" t="s">
        <v>173</v>
      </c>
      <c r="B2" s="163"/>
      <c r="C2" s="64"/>
      <c r="D2" s="64"/>
      <c r="E2" s="64"/>
      <c r="F2" s="64"/>
      <c r="G2" s="64"/>
      <c r="H2" s="64"/>
      <c r="I2" s="65" t="s">
        <v>91</v>
      </c>
    </row>
    <row r="3" spans="1:9" ht="24" customHeight="1" x14ac:dyDescent="0.25">
      <c r="A3" s="234" t="s">
        <v>3</v>
      </c>
      <c r="B3" s="232" t="s">
        <v>4</v>
      </c>
      <c r="C3" s="232" t="s">
        <v>68</v>
      </c>
      <c r="D3" s="232" t="s">
        <v>81</v>
      </c>
      <c r="E3" s="230" t="s">
        <v>82</v>
      </c>
      <c r="F3" s="231"/>
      <c r="G3" s="230" t="s">
        <v>83</v>
      </c>
      <c r="H3" s="231"/>
      <c r="I3" s="232" t="s">
        <v>80</v>
      </c>
    </row>
    <row r="4" spans="1:9" ht="24" customHeight="1" x14ac:dyDescent="0.25">
      <c r="A4" s="235"/>
      <c r="B4" s="233"/>
      <c r="C4" s="233"/>
      <c r="D4" s="233"/>
      <c r="E4" s="116" t="s">
        <v>87</v>
      </c>
      <c r="F4" s="116" t="s">
        <v>88</v>
      </c>
      <c r="G4" s="116" t="s">
        <v>87</v>
      </c>
      <c r="H4" s="116" t="s">
        <v>88</v>
      </c>
      <c r="I4" s="233"/>
    </row>
    <row r="5" spans="1:9" ht="24" customHeight="1" x14ac:dyDescent="0.25">
      <c r="A5" s="21"/>
      <c r="B5" s="117" t="s">
        <v>100</v>
      </c>
      <c r="C5" s="117"/>
      <c r="D5" s="118"/>
      <c r="E5" s="117"/>
      <c r="F5" s="118"/>
      <c r="G5" s="117"/>
      <c r="H5" s="118"/>
      <c r="I5" s="10"/>
    </row>
    <row r="6" spans="1:9" ht="24" customHeight="1" x14ac:dyDescent="0.25">
      <c r="A6" s="21"/>
      <c r="B6" s="11"/>
      <c r="C6" s="117"/>
      <c r="D6" s="117"/>
      <c r="E6" s="117"/>
      <c r="F6" s="119"/>
      <c r="G6" s="119"/>
      <c r="H6" s="119"/>
      <c r="I6" s="120"/>
    </row>
    <row r="7" spans="1:9" ht="24" customHeight="1" x14ac:dyDescent="0.25">
      <c r="A7" s="21"/>
      <c r="B7" s="11"/>
      <c r="C7" s="119"/>
      <c r="D7" s="119"/>
      <c r="E7" s="119"/>
      <c r="F7" s="119"/>
      <c r="G7" s="119"/>
      <c r="H7" s="119"/>
      <c r="I7" s="120"/>
    </row>
    <row r="8" spans="1:9" ht="24" customHeight="1" x14ac:dyDescent="0.25">
      <c r="A8" s="21"/>
      <c r="B8" s="11"/>
      <c r="C8" s="119"/>
      <c r="D8" s="119"/>
      <c r="E8" s="119"/>
      <c r="F8" s="119"/>
      <c r="G8" s="119"/>
      <c r="H8" s="119"/>
      <c r="I8" s="120"/>
    </row>
    <row r="9" spans="1:9" ht="24" customHeight="1" x14ac:dyDescent="0.25">
      <c r="A9" s="21"/>
      <c r="B9" s="11"/>
      <c r="C9" s="119"/>
      <c r="D9" s="119"/>
      <c r="E9" s="119"/>
      <c r="F9" s="119"/>
      <c r="G9" s="119"/>
      <c r="H9" s="119"/>
      <c r="I9" s="120"/>
    </row>
    <row r="10" spans="1:9" ht="24" customHeight="1" x14ac:dyDescent="0.25">
      <c r="A10" s="21"/>
      <c r="B10" s="11"/>
      <c r="C10" s="119"/>
      <c r="D10" s="119"/>
      <c r="E10" s="119"/>
      <c r="F10" s="119"/>
      <c r="G10" s="119"/>
      <c r="H10" s="119"/>
      <c r="I10" s="120"/>
    </row>
    <row r="11" spans="1:9" ht="24" customHeight="1" x14ac:dyDescent="0.25">
      <c r="A11" s="21"/>
      <c r="B11" s="11"/>
      <c r="C11" s="119"/>
      <c r="D11" s="119"/>
      <c r="E11" s="119"/>
      <c r="F11" s="119"/>
      <c r="G11" s="119"/>
      <c r="H11" s="119"/>
      <c r="I11" s="120"/>
    </row>
    <row r="12" spans="1:9" ht="24" customHeight="1" x14ac:dyDescent="0.25">
      <c r="A12" s="21"/>
      <c r="B12" s="11"/>
      <c r="C12" s="119"/>
      <c r="D12" s="119"/>
      <c r="E12" s="119"/>
      <c r="F12" s="119"/>
      <c r="G12" s="119"/>
      <c r="H12" s="119"/>
      <c r="I12" s="120"/>
    </row>
    <row r="13" spans="1:9" ht="24" customHeight="1" x14ac:dyDescent="0.25">
      <c r="A13" s="21"/>
      <c r="B13" s="6"/>
      <c r="C13" s="119"/>
      <c r="D13" s="119"/>
      <c r="E13" s="119"/>
      <c r="F13" s="119"/>
      <c r="G13" s="119"/>
      <c r="H13" s="119"/>
      <c r="I13" s="120"/>
    </row>
    <row r="14" spans="1:9" ht="24" customHeight="1" x14ac:dyDescent="0.25">
      <c r="A14" s="21"/>
      <c r="B14" s="6"/>
      <c r="C14" s="119"/>
      <c r="D14" s="119"/>
      <c r="E14" s="119"/>
      <c r="F14" s="119"/>
      <c r="G14" s="119"/>
      <c r="H14" s="119"/>
      <c r="I14" s="120"/>
    </row>
    <row r="15" spans="1:9" ht="24" customHeight="1" x14ac:dyDescent="0.25">
      <c r="A15" s="21"/>
      <c r="B15" s="6"/>
      <c r="C15" s="119"/>
      <c r="D15" s="119"/>
      <c r="E15" s="119"/>
      <c r="F15" s="119"/>
      <c r="G15" s="119"/>
      <c r="H15" s="119"/>
      <c r="I15" s="120"/>
    </row>
    <row r="16" spans="1:9" ht="24" customHeight="1" x14ac:dyDescent="0.25">
      <c r="A16" s="21"/>
      <c r="B16" s="6"/>
      <c r="C16" s="121"/>
      <c r="D16" s="121"/>
      <c r="E16" s="121"/>
      <c r="F16" s="121"/>
      <c r="G16" s="121"/>
      <c r="H16" s="121"/>
      <c r="I16" s="120"/>
    </row>
    <row r="17" spans="3:9" ht="24" customHeight="1" x14ac:dyDescent="0.25">
      <c r="C17" s="115"/>
      <c r="D17" s="115"/>
      <c r="E17" s="115"/>
      <c r="F17" s="115"/>
      <c r="G17" s="115"/>
      <c r="H17" s="115"/>
      <c r="I17" s="115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34" customWidth="1"/>
    <col min="2" max="2" width="8.77734375" style="34" customWidth="1"/>
    <col min="3" max="3" width="44.21875" style="95" customWidth="1"/>
    <col min="4" max="4" width="10.88671875" style="34" customWidth="1"/>
    <col min="5" max="5" width="12.44140625" style="34" customWidth="1"/>
    <col min="6" max="6" width="13.44140625" style="34" customWidth="1"/>
    <col min="7" max="7" width="11.21875" style="34" customWidth="1"/>
    <col min="8" max="9" width="12.44140625" style="34" customWidth="1"/>
    <col min="10" max="16384" width="8.88671875" style="78"/>
  </cols>
  <sheetData>
    <row r="1" spans="1:12" ht="36" customHeight="1" x14ac:dyDescent="0.15">
      <c r="A1" s="84" t="s">
        <v>74</v>
      </c>
      <c r="B1" s="84"/>
      <c r="C1" s="100"/>
      <c r="D1" s="84"/>
      <c r="E1" s="84"/>
      <c r="F1" s="84"/>
      <c r="G1" s="84"/>
      <c r="H1" s="84"/>
      <c r="I1" s="84"/>
      <c r="J1" s="83"/>
      <c r="K1" s="83"/>
      <c r="L1" s="83"/>
    </row>
    <row r="2" spans="1:12" s="49" customFormat="1" ht="24" customHeight="1" x14ac:dyDescent="0.25">
      <c r="A2" s="111" t="s">
        <v>174</v>
      </c>
      <c r="B2" s="112"/>
      <c r="C2" s="91"/>
      <c r="D2" s="50"/>
      <c r="E2" s="50"/>
      <c r="F2" s="50"/>
      <c r="G2" s="50"/>
      <c r="H2" s="50"/>
      <c r="I2" s="65" t="s">
        <v>92</v>
      </c>
      <c r="J2" s="50"/>
      <c r="K2" s="50"/>
      <c r="L2" s="50"/>
    </row>
    <row r="3" spans="1:12" ht="34.5" customHeight="1" x14ac:dyDescent="0.15">
      <c r="A3" s="32" t="s">
        <v>43</v>
      </c>
      <c r="B3" s="33" t="s">
        <v>44</v>
      </c>
      <c r="C3" s="99" t="s">
        <v>57</v>
      </c>
      <c r="D3" s="32" t="s">
        <v>0</v>
      </c>
      <c r="E3" s="36" t="s">
        <v>176</v>
      </c>
      <c r="F3" s="32" t="s">
        <v>45</v>
      </c>
      <c r="G3" s="32" t="s">
        <v>46</v>
      </c>
      <c r="H3" s="32" t="s">
        <v>47</v>
      </c>
      <c r="I3" s="109" t="s">
        <v>1</v>
      </c>
    </row>
    <row r="4" spans="1:12" s="127" customFormat="1" ht="24" customHeight="1" x14ac:dyDescent="0.15">
      <c r="A4" s="129">
        <v>2020</v>
      </c>
      <c r="B4" s="129" t="s">
        <v>201</v>
      </c>
      <c r="C4" s="165" t="s">
        <v>202</v>
      </c>
      <c r="D4" s="166" t="s">
        <v>203</v>
      </c>
      <c r="E4" s="167">
        <v>9000000</v>
      </c>
      <c r="F4" s="129" t="s">
        <v>204</v>
      </c>
      <c r="G4" s="129" t="s">
        <v>205</v>
      </c>
      <c r="H4" s="129" t="s">
        <v>418</v>
      </c>
      <c r="I4" s="129"/>
    </row>
    <row r="5" spans="1:12" s="127" customFormat="1" ht="24" customHeight="1" x14ac:dyDescent="0.15">
      <c r="A5" s="37">
        <v>2020</v>
      </c>
      <c r="B5" s="37" t="s">
        <v>200</v>
      </c>
      <c r="C5" s="164" t="s">
        <v>206</v>
      </c>
      <c r="D5" s="37" t="s">
        <v>203</v>
      </c>
      <c r="E5" s="167">
        <v>400000</v>
      </c>
      <c r="F5" s="129" t="s">
        <v>204</v>
      </c>
      <c r="G5" s="37" t="s">
        <v>207</v>
      </c>
      <c r="H5" s="37" t="s">
        <v>419</v>
      </c>
      <c r="I5" s="129"/>
    </row>
    <row r="6" spans="1:12" s="127" customFormat="1" ht="24" customHeight="1" x14ac:dyDescent="0.15">
      <c r="A6" s="37">
        <v>2020</v>
      </c>
      <c r="B6" s="37" t="s">
        <v>201</v>
      </c>
      <c r="C6" s="164" t="s">
        <v>208</v>
      </c>
      <c r="D6" s="37" t="s">
        <v>203</v>
      </c>
      <c r="E6" s="167">
        <v>700000</v>
      </c>
      <c r="F6" s="129" t="s">
        <v>209</v>
      </c>
      <c r="G6" s="37" t="s">
        <v>207</v>
      </c>
      <c r="H6" s="37" t="s">
        <v>420</v>
      </c>
      <c r="I6" s="168"/>
    </row>
    <row r="7" spans="1:12" s="127" customFormat="1" ht="24" customHeight="1" x14ac:dyDescent="0.15">
      <c r="A7" s="129">
        <v>2020</v>
      </c>
      <c r="B7" s="129" t="s">
        <v>200</v>
      </c>
      <c r="C7" s="165" t="s">
        <v>210</v>
      </c>
      <c r="D7" s="166" t="s">
        <v>203</v>
      </c>
      <c r="E7" s="167">
        <v>4000000</v>
      </c>
      <c r="F7" s="129" t="s">
        <v>204</v>
      </c>
      <c r="G7" s="129" t="s">
        <v>211</v>
      </c>
      <c r="H7" s="129" t="s">
        <v>421</v>
      </c>
      <c r="I7" s="129"/>
    </row>
    <row r="8" spans="1:12" s="127" customFormat="1" ht="24" customHeight="1" x14ac:dyDescent="0.15">
      <c r="A8" s="129">
        <v>2020</v>
      </c>
      <c r="B8" s="129" t="s">
        <v>212</v>
      </c>
      <c r="C8" s="165" t="s">
        <v>213</v>
      </c>
      <c r="D8" s="166" t="s">
        <v>178</v>
      </c>
      <c r="E8" s="167">
        <v>10000000</v>
      </c>
      <c r="F8" s="129" t="s">
        <v>254</v>
      </c>
      <c r="G8" s="129" t="s">
        <v>214</v>
      </c>
      <c r="H8" s="129" t="s">
        <v>422</v>
      </c>
      <c r="I8" s="129"/>
    </row>
    <row r="9" spans="1:12" s="127" customFormat="1" ht="24" customHeight="1" x14ac:dyDescent="0.15">
      <c r="A9" s="129">
        <v>2020</v>
      </c>
      <c r="B9" s="129" t="s">
        <v>412</v>
      </c>
      <c r="C9" s="165" t="s">
        <v>415</v>
      </c>
      <c r="D9" s="166" t="s">
        <v>413</v>
      </c>
      <c r="E9" s="167">
        <v>46320000</v>
      </c>
      <c r="F9" s="129" t="s">
        <v>417</v>
      </c>
      <c r="G9" s="129" t="s">
        <v>414</v>
      </c>
      <c r="H9" s="129" t="s">
        <v>423</v>
      </c>
      <c r="I9" s="129" t="s">
        <v>416</v>
      </c>
    </row>
    <row r="10" spans="1:12" s="127" customFormat="1" ht="24" customHeight="1" x14ac:dyDescent="0.15">
      <c r="A10" s="129">
        <v>2020</v>
      </c>
      <c r="B10" s="129" t="s">
        <v>212</v>
      </c>
      <c r="C10" s="165" t="s">
        <v>215</v>
      </c>
      <c r="D10" s="166" t="s">
        <v>178</v>
      </c>
      <c r="E10" s="167">
        <v>2300000</v>
      </c>
      <c r="F10" s="129" t="s">
        <v>255</v>
      </c>
      <c r="G10" s="129" t="s">
        <v>216</v>
      </c>
      <c r="H10" s="129" t="s">
        <v>217</v>
      </c>
      <c r="I10" s="129"/>
    </row>
    <row r="11" spans="1:12" s="127" customFormat="1" ht="24" customHeight="1" x14ac:dyDescent="0.15">
      <c r="A11" s="129">
        <v>2020</v>
      </c>
      <c r="B11" s="129" t="s">
        <v>212</v>
      </c>
      <c r="C11" s="169" t="s">
        <v>179</v>
      </c>
      <c r="D11" s="166" t="s">
        <v>178</v>
      </c>
      <c r="E11" s="167">
        <v>22000000</v>
      </c>
      <c r="F11" s="129" t="s">
        <v>256</v>
      </c>
      <c r="G11" s="129" t="s">
        <v>180</v>
      </c>
      <c r="H11" s="129" t="s">
        <v>181</v>
      </c>
      <c r="I11" s="129"/>
    </row>
    <row r="12" spans="1:12" s="127" customFormat="1" ht="24" customHeight="1" x14ac:dyDescent="0.15">
      <c r="A12" s="129">
        <v>2020</v>
      </c>
      <c r="B12" s="129" t="s">
        <v>212</v>
      </c>
      <c r="C12" s="165" t="s">
        <v>182</v>
      </c>
      <c r="D12" s="166" t="s">
        <v>178</v>
      </c>
      <c r="E12" s="167">
        <v>9720000</v>
      </c>
      <c r="F12" s="129" t="s">
        <v>256</v>
      </c>
      <c r="G12" s="129" t="s">
        <v>180</v>
      </c>
      <c r="H12" s="129" t="s">
        <v>181</v>
      </c>
      <c r="I12" s="129"/>
    </row>
    <row r="13" spans="1:12" s="127" customFormat="1" ht="24" customHeight="1" x14ac:dyDescent="0.15">
      <c r="A13" s="129">
        <v>2020</v>
      </c>
      <c r="B13" s="129" t="s">
        <v>212</v>
      </c>
      <c r="C13" s="165" t="s">
        <v>218</v>
      </c>
      <c r="D13" s="166" t="s">
        <v>178</v>
      </c>
      <c r="E13" s="167">
        <v>20000000</v>
      </c>
      <c r="F13" s="129" t="s">
        <v>219</v>
      </c>
      <c r="G13" s="129" t="s">
        <v>220</v>
      </c>
      <c r="H13" s="129" t="s">
        <v>221</v>
      </c>
      <c r="I13" s="129"/>
    </row>
    <row r="14" spans="1:12" s="127" customFormat="1" ht="24" customHeight="1" x14ac:dyDescent="0.15">
      <c r="A14" s="129"/>
      <c r="B14" s="129"/>
      <c r="C14" s="170" t="s">
        <v>117</v>
      </c>
      <c r="D14" s="166"/>
      <c r="E14" s="167"/>
      <c r="F14" s="129"/>
      <c r="G14" s="129"/>
      <c r="H14" s="129"/>
      <c r="I14" s="129"/>
    </row>
    <row r="15" spans="1:12" s="127" customFormat="1" ht="24" customHeight="1" x14ac:dyDescent="0.15">
      <c r="A15" s="129"/>
      <c r="B15" s="129"/>
      <c r="C15" s="165"/>
      <c r="D15" s="166"/>
      <c r="E15" s="167"/>
      <c r="F15" s="129"/>
      <c r="G15" s="129"/>
      <c r="H15" s="129"/>
      <c r="I15" s="168"/>
    </row>
    <row r="16" spans="1:12" s="127" customFormat="1" ht="24" customHeight="1" x14ac:dyDescent="0.15">
      <c r="A16" s="37"/>
      <c r="B16" s="37"/>
      <c r="C16" s="138"/>
      <c r="D16" s="40"/>
      <c r="E16" s="187"/>
      <c r="F16" s="37"/>
      <c r="G16" s="37"/>
      <c r="H16" s="37"/>
      <c r="I16" s="37"/>
    </row>
    <row r="17" spans="1:9" s="127" customFormat="1" ht="24" customHeight="1" x14ac:dyDescent="0.15">
      <c r="A17" s="129"/>
      <c r="B17" s="129"/>
      <c r="C17" s="170"/>
      <c r="D17" s="166"/>
      <c r="E17" s="167"/>
      <c r="F17" s="129"/>
      <c r="G17" s="129"/>
      <c r="H17" s="129"/>
      <c r="I17" s="12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34" customWidth="1"/>
    <col min="2" max="2" width="8.77734375" style="34" customWidth="1"/>
    <col min="3" max="3" width="29.21875" style="95" customWidth="1"/>
    <col min="4" max="4" width="10.88671875" style="34" customWidth="1"/>
    <col min="5" max="8" width="12.44140625" style="34" customWidth="1"/>
    <col min="9" max="10" width="11.33203125" style="34" customWidth="1"/>
    <col min="11" max="11" width="11.6640625" style="35" customWidth="1"/>
    <col min="12" max="12" width="11.33203125" style="34" bestFit="1" customWidth="1"/>
    <col min="13" max="13" width="8.88671875" style="34"/>
    <col min="14" max="16384" width="8.88671875" style="78"/>
  </cols>
  <sheetData>
    <row r="1" spans="1:13" ht="36" customHeight="1" x14ac:dyDescent="0.15">
      <c r="A1" s="84" t="s">
        <v>77</v>
      </c>
      <c r="B1" s="84"/>
      <c r="C1" s="100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3" s="49" customFormat="1" ht="24" customHeight="1" x14ac:dyDescent="0.25">
      <c r="A2" s="111" t="s">
        <v>174</v>
      </c>
      <c r="B2" s="112"/>
      <c r="C2" s="91"/>
      <c r="D2" s="50"/>
      <c r="E2" s="50"/>
      <c r="F2" s="50"/>
      <c r="G2" s="50"/>
      <c r="H2" s="50"/>
      <c r="I2" s="50"/>
      <c r="J2" s="50"/>
      <c r="K2" s="50"/>
      <c r="L2" s="50"/>
      <c r="M2" s="65" t="s">
        <v>92</v>
      </c>
    </row>
    <row r="3" spans="1:13" ht="34.5" customHeight="1" x14ac:dyDescent="0.15">
      <c r="A3" s="32" t="s">
        <v>43</v>
      </c>
      <c r="B3" s="33" t="s">
        <v>44</v>
      </c>
      <c r="C3" s="99" t="s">
        <v>76</v>
      </c>
      <c r="D3" s="32" t="s">
        <v>75</v>
      </c>
      <c r="E3" s="32" t="s">
        <v>0</v>
      </c>
      <c r="F3" s="33" t="s">
        <v>96</v>
      </c>
      <c r="G3" s="33" t="s">
        <v>95</v>
      </c>
      <c r="H3" s="33" t="s">
        <v>94</v>
      </c>
      <c r="I3" s="33" t="s">
        <v>93</v>
      </c>
      <c r="J3" s="32" t="s">
        <v>45</v>
      </c>
      <c r="K3" s="32" t="s">
        <v>46</v>
      </c>
      <c r="L3" s="32" t="s">
        <v>47</v>
      </c>
      <c r="M3" s="109" t="s">
        <v>1</v>
      </c>
    </row>
    <row r="4" spans="1:13" s="42" customFormat="1" ht="24" customHeight="1" x14ac:dyDescent="0.25">
      <c r="A4" s="37">
        <v>2020</v>
      </c>
      <c r="B4" s="129" t="s">
        <v>200</v>
      </c>
      <c r="C4" s="92" t="s">
        <v>237</v>
      </c>
      <c r="D4" s="37" t="s">
        <v>238</v>
      </c>
      <c r="E4" s="16" t="s">
        <v>239</v>
      </c>
      <c r="F4" s="171">
        <v>1252547000</v>
      </c>
      <c r="G4" s="172">
        <v>923000</v>
      </c>
      <c r="H4" s="172"/>
      <c r="I4" s="172">
        <f>SUM(F4:H4)</f>
        <v>1253470000</v>
      </c>
      <c r="J4" s="37" t="s">
        <v>222</v>
      </c>
      <c r="K4" s="37" t="s">
        <v>244</v>
      </c>
      <c r="L4" s="37" t="s">
        <v>241</v>
      </c>
      <c r="M4" s="41"/>
    </row>
    <row r="5" spans="1:13" s="42" customFormat="1" ht="24" customHeight="1" x14ac:dyDescent="0.25">
      <c r="A5" s="37">
        <v>2020</v>
      </c>
      <c r="B5" s="129" t="s">
        <v>200</v>
      </c>
      <c r="C5" s="92" t="s">
        <v>242</v>
      </c>
      <c r="D5" s="37" t="s">
        <v>243</v>
      </c>
      <c r="E5" s="16" t="s">
        <v>247</v>
      </c>
      <c r="F5" s="171">
        <v>375040000</v>
      </c>
      <c r="G5" s="172"/>
      <c r="H5" s="172"/>
      <c r="I5" s="172">
        <f t="shared" ref="I5:I7" si="0">SUM(F5:H5)</f>
        <v>375040000</v>
      </c>
      <c r="J5" s="37" t="s">
        <v>222</v>
      </c>
      <c r="K5" s="37" t="s">
        <v>240</v>
      </c>
      <c r="L5" s="37" t="s">
        <v>241</v>
      </c>
      <c r="M5" s="41"/>
    </row>
    <row r="6" spans="1:13" s="42" customFormat="1" ht="24" customHeight="1" x14ac:dyDescent="0.25">
      <c r="A6" s="37">
        <v>2020</v>
      </c>
      <c r="B6" s="129" t="s">
        <v>200</v>
      </c>
      <c r="C6" s="92" t="s">
        <v>245</v>
      </c>
      <c r="D6" s="37" t="s">
        <v>246</v>
      </c>
      <c r="E6" s="16" t="s">
        <v>239</v>
      </c>
      <c r="F6" s="171">
        <v>55967000</v>
      </c>
      <c r="G6" s="172"/>
      <c r="H6" s="172"/>
      <c r="I6" s="172">
        <f t="shared" si="0"/>
        <v>55967000</v>
      </c>
      <c r="J6" s="37" t="s">
        <v>222</v>
      </c>
      <c r="K6" s="37" t="s">
        <v>244</v>
      </c>
      <c r="L6" s="37" t="s">
        <v>241</v>
      </c>
      <c r="M6" s="41"/>
    </row>
    <row r="7" spans="1:13" s="42" customFormat="1" ht="24" customHeight="1" x14ac:dyDescent="0.25">
      <c r="A7" s="37">
        <v>2020</v>
      </c>
      <c r="B7" s="129" t="s">
        <v>200</v>
      </c>
      <c r="C7" s="92" t="s">
        <v>248</v>
      </c>
      <c r="D7" s="37" t="s">
        <v>249</v>
      </c>
      <c r="E7" s="16" t="s">
        <v>239</v>
      </c>
      <c r="F7" s="171">
        <v>120919000</v>
      </c>
      <c r="G7" s="172"/>
      <c r="H7" s="172"/>
      <c r="I7" s="172">
        <f t="shared" si="0"/>
        <v>120919000</v>
      </c>
      <c r="J7" s="37" t="s">
        <v>222</v>
      </c>
      <c r="K7" s="37" t="s">
        <v>244</v>
      </c>
      <c r="L7" s="37" t="s">
        <v>250</v>
      </c>
      <c r="M7" s="41"/>
    </row>
    <row r="8" spans="1:13" s="42" customFormat="1" ht="24" customHeight="1" x14ac:dyDescent="0.25">
      <c r="A8" s="37"/>
      <c r="B8" s="129"/>
      <c r="C8" s="92" t="s">
        <v>188</v>
      </c>
      <c r="D8" s="37"/>
      <c r="E8" s="16"/>
      <c r="F8" s="171"/>
      <c r="G8" s="172"/>
      <c r="H8" s="172"/>
      <c r="I8" s="172"/>
      <c r="J8" s="37"/>
      <c r="K8" s="37"/>
      <c r="L8" s="37"/>
      <c r="M8" s="41"/>
    </row>
    <row r="9" spans="1:13" s="42" customFormat="1" ht="24" customHeight="1" x14ac:dyDescent="0.25">
      <c r="A9" s="37"/>
      <c r="B9" s="129"/>
      <c r="C9" s="92"/>
      <c r="D9" s="37"/>
      <c r="E9" s="16"/>
      <c r="F9" s="171"/>
      <c r="G9" s="172"/>
      <c r="H9" s="172"/>
      <c r="I9" s="172"/>
      <c r="J9" s="37"/>
      <c r="K9" s="37"/>
      <c r="L9" s="37"/>
      <c r="M9" s="41"/>
    </row>
    <row r="10" spans="1:13" s="42" customFormat="1" ht="24" customHeight="1" x14ac:dyDescent="0.25">
      <c r="A10" s="37"/>
      <c r="B10" s="129"/>
      <c r="C10" s="92"/>
      <c r="D10" s="37"/>
      <c r="E10" s="16"/>
      <c r="F10" s="171"/>
      <c r="G10" s="172"/>
      <c r="H10" s="172"/>
      <c r="I10" s="172"/>
      <c r="J10" s="37"/>
      <c r="K10" s="37"/>
      <c r="L10" s="37"/>
      <c r="M10" s="41"/>
    </row>
    <row r="11" spans="1:13" s="42" customFormat="1" ht="24" customHeight="1" x14ac:dyDescent="0.25">
      <c r="A11" s="37"/>
      <c r="B11" s="129"/>
      <c r="C11" s="92"/>
      <c r="D11" s="44"/>
      <c r="E11" s="45"/>
      <c r="F11" s="173"/>
      <c r="G11" s="172"/>
      <c r="H11" s="172"/>
      <c r="I11" s="172"/>
      <c r="J11" s="37"/>
      <c r="K11" s="37"/>
      <c r="L11" s="37"/>
      <c r="M11" s="43"/>
    </row>
    <row r="12" spans="1:13" s="42" customFormat="1" ht="24" customHeight="1" x14ac:dyDescent="0.25">
      <c r="A12" s="46"/>
      <c r="B12" s="130"/>
      <c r="C12" s="128"/>
      <c r="D12" s="52"/>
      <c r="E12" s="46"/>
      <c r="F12" s="174"/>
      <c r="G12" s="174"/>
      <c r="H12" s="174"/>
      <c r="I12" s="174"/>
      <c r="J12" s="46"/>
      <c r="K12" s="46"/>
      <c r="L12" s="46"/>
      <c r="M12" s="43"/>
    </row>
    <row r="13" spans="1:13" s="42" customFormat="1" ht="24" customHeight="1" x14ac:dyDescent="0.25">
      <c r="A13" s="37"/>
      <c r="B13" s="129"/>
      <c r="C13" s="92"/>
      <c r="D13" s="44"/>
      <c r="E13" s="45"/>
      <c r="F13" s="173"/>
      <c r="G13" s="172"/>
      <c r="H13" s="172"/>
      <c r="I13" s="172"/>
      <c r="J13" s="37"/>
      <c r="K13" s="37"/>
      <c r="L13" s="37"/>
      <c r="M13" s="51"/>
    </row>
    <row r="14" spans="1:13" s="49" customFormat="1" ht="24" customHeight="1" x14ac:dyDescent="0.25">
      <c r="A14" s="46"/>
      <c r="B14" s="130"/>
      <c r="C14" s="128"/>
      <c r="D14" s="52"/>
      <c r="E14" s="46"/>
      <c r="F14" s="174"/>
      <c r="G14" s="174"/>
      <c r="H14" s="174"/>
      <c r="I14" s="174"/>
      <c r="J14" s="46"/>
      <c r="K14" s="46"/>
      <c r="L14" s="46"/>
      <c r="M14" s="53"/>
    </row>
    <row r="15" spans="1:13" s="49" customFormat="1" ht="24" customHeight="1" x14ac:dyDescent="0.25">
      <c r="A15" s="13"/>
      <c r="B15" s="13"/>
      <c r="C15" s="93"/>
      <c r="D15" s="13"/>
      <c r="E15" s="13"/>
      <c r="F15" s="175"/>
      <c r="G15" s="175"/>
      <c r="H15" s="175"/>
      <c r="I15" s="175"/>
      <c r="J15" s="13"/>
      <c r="K15" s="13"/>
      <c r="L15" s="13"/>
      <c r="M15" s="54"/>
    </row>
    <row r="16" spans="1:13" s="49" customFormat="1" ht="24" customHeight="1" x14ac:dyDescent="0.25">
      <c r="A16" s="55"/>
      <c r="B16" s="55"/>
      <c r="C16" s="94"/>
      <c r="D16" s="44"/>
      <c r="E16" s="45"/>
      <c r="F16" s="173"/>
      <c r="G16" s="176"/>
      <c r="H16" s="177"/>
      <c r="I16" s="176"/>
      <c r="J16" s="47"/>
      <c r="K16" s="48"/>
      <c r="L16" s="48"/>
      <c r="M16" s="56"/>
    </row>
    <row r="17" spans="1:13" s="49" customFormat="1" ht="24" customHeight="1" x14ac:dyDescent="0.25">
      <c r="A17" s="55"/>
      <c r="B17" s="55"/>
      <c r="C17" s="94"/>
      <c r="D17" s="55"/>
      <c r="E17" s="55"/>
      <c r="F17" s="176"/>
      <c r="G17" s="176"/>
      <c r="H17" s="177"/>
      <c r="I17" s="176"/>
      <c r="J17" s="47"/>
      <c r="K17" s="48"/>
      <c r="L17" s="48"/>
      <c r="M17" s="56"/>
    </row>
    <row r="18" spans="1:13" s="49" customFormat="1" ht="24" customHeight="1" x14ac:dyDescent="0.25">
      <c r="A18" s="55"/>
      <c r="B18" s="55"/>
      <c r="C18" s="94"/>
      <c r="D18" s="55"/>
      <c r="E18" s="55"/>
      <c r="F18" s="176"/>
      <c r="G18" s="176"/>
      <c r="H18" s="177"/>
      <c r="I18" s="176"/>
      <c r="J18" s="47"/>
      <c r="K18" s="48"/>
      <c r="L18" s="48"/>
      <c r="M18" s="56"/>
    </row>
  </sheetData>
  <phoneticPr fontId="2" type="noConversion"/>
  <dataValidations disablePrompts="1" count="1">
    <dataValidation type="textLength" operator="lessThanOrEqual" allowBlank="1" showInputMessage="1" showErrorMessage="1" sqref="F15 F17:F18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2" style="70" customWidth="1"/>
    <col min="2" max="2" width="56.5546875" style="70" customWidth="1"/>
    <col min="3" max="3" width="9.5546875" style="70" customWidth="1"/>
    <col min="4" max="4" width="8.88671875" style="70" customWidth="1"/>
    <col min="5" max="5" width="9.21875" style="70" customWidth="1"/>
    <col min="6" max="8" width="9.6640625" style="70" customWidth="1"/>
    <col min="9" max="9" width="11.109375" style="70" customWidth="1"/>
    <col min="10" max="10" width="9.6640625" style="70" customWidth="1"/>
    <col min="11" max="11" width="8.44140625" style="70" customWidth="1"/>
    <col min="12" max="12" width="1.5546875" style="34" customWidth="1"/>
    <col min="13" max="13" width="8.88671875" style="34" hidden="1" customWidth="1"/>
    <col min="14" max="15" width="9.6640625" style="70" hidden="1" customWidth="1"/>
    <col min="16" max="16" width="8.88671875" style="34" hidden="1" customWidth="1"/>
    <col min="17" max="17" width="12.6640625" style="34" hidden="1" customWidth="1"/>
    <col min="18" max="18" width="8.88671875" style="34" customWidth="1"/>
    <col min="19" max="16384" width="8.88671875" style="34"/>
  </cols>
  <sheetData>
    <row r="1" spans="1:18" ht="36" customHeight="1" x14ac:dyDescent="0.1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82"/>
      <c r="N1" s="34"/>
      <c r="O1" s="34"/>
    </row>
    <row r="2" spans="1:18" ht="24" customHeight="1" x14ac:dyDescent="0.15">
      <c r="A2" s="111" t="s">
        <v>174</v>
      </c>
      <c r="B2" s="60"/>
      <c r="C2" s="60"/>
      <c r="D2" s="64"/>
      <c r="E2" s="64"/>
      <c r="F2" s="64"/>
      <c r="G2" s="64"/>
      <c r="H2" s="64"/>
      <c r="I2" s="64"/>
      <c r="J2" s="64"/>
      <c r="K2" s="65" t="s">
        <v>90</v>
      </c>
      <c r="N2" s="64"/>
      <c r="O2" s="64"/>
    </row>
    <row r="3" spans="1:18" ht="34.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9" t="s">
        <v>8</v>
      </c>
      <c r="O3" s="29" t="s">
        <v>9</v>
      </c>
    </row>
    <row r="4" spans="1:18" ht="24" customHeight="1" x14ac:dyDescent="0.15">
      <c r="A4" s="23"/>
      <c r="B4" s="133" t="s">
        <v>100</v>
      </c>
      <c r="C4" s="107"/>
      <c r="D4" s="7"/>
      <c r="E4" s="7"/>
      <c r="F4" s="7"/>
      <c r="G4" s="23"/>
      <c r="H4" s="23"/>
      <c r="I4" s="23"/>
      <c r="J4" s="23"/>
      <c r="K4" s="23"/>
      <c r="M4" s="75" t="e">
        <f t="shared" ref="M4" si="0">H4/G4</f>
        <v>#DIV/0!</v>
      </c>
      <c r="N4" s="23"/>
      <c r="O4" s="23"/>
    </row>
    <row r="5" spans="1:18" ht="24" customHeight="1" x14ac:dyDescent="0.15">
      <c r="A5" s="23"/>
      <c r="B5" s="132"/>
      <c r="C5" s="107"/>
      <c r="D5" s="7"/>
      <c r="E5" s="7"/>
      <c r="F5" s="7"/>
      <c r="G5" s="23"/>
      <c r="H5" s="23"/>
      <c r="I5" s="23"/>
      <c r="J5" s="23"/>
      <c r="K5" s="23"/>
      <c r="M5" s="75"/>
      <c r="N5" s="23"/>
      <c r="O5" s="23"/>
    </row>
    <row r="6" spans="1:18" ht="24" customHeight="1" x14ac:dyDescent="0.15">
      <c r="A6" s="23"/>
      <c r="B6" s="132"/>
      <c r="C6" s="107"/>
      <c r="D6" s="7"/>
      <c r="E6" s="7"/>
      <c r="F6" s="7"/>
      <c r="G6" s="23"/>
      <c r="H6" s="23"/>
      <c r="I6" s="23"/>
      <c r="J6" s="23"/>
      <c r="K6" s="23"/>
      <c r="M6" s="75"/>
      <c r="N6" s="23"/>
      <c r="O6" s="23"/>
    </row>
    <row r="7" spans="1:18" ht="24" customHeight="1" x14ac:dyDescent="0.15">
      <c r="A7" s="23"/>
      <c r="B7" s="30"/>
      <c r="C7" s="107"/>
      <c r="D7" s="7"/>
      <c r="E7" s="7"/>
      <c r="F7" s="7"/>
      <c r="G7" s="23"/>
      <c r="H7" s="23"/>
      <c r="I7" s="31"/>
      <c r="J7" s="23"/>
      <c r="K7" s="23"/>
      <c r="M7" s="75" t="e">
        <f t="shared" ref="M7:M9" si="1">H7/G7</f>
        <v>#DIV/0!</v>
      </c>
      <c r="N7" s="23">
        <v>4600</v>
      </c>
      <c r="O7" s="23">
        <v>4181</v>
      </c>
      <c r="P7" s="75">
        <f t="shared" ref="P7:P9" si="2">O7/N7</f>
        <v>0.90891304347826085</v>
      </c>
      <c r="Q7" s="76"/>
      <c r="R7" s="76"/>
    </row>
    <row r="8" spans="1:18" ht="24" customHeight="1" x14ac:dyDescent="0.15">
      <c r="A8" s="23"/>
      <c r="B8" s="30"/>
      <c r="C8" s="107"/>
      <c r="D8" s="7"/>
      <c r="E8" s="7"/>
      <c r="F8" s="7"/>
      <c r="G8" s="23"/>
      <c r="H8" s="23"/>
      <c r="I8" s="31"/>
      <c r="J8" s="23"/>
      <c r="K8" s="23"/>
      <c r="M8" s="75" t="e">
        <f t="shared" si="1"/>
        <v>#DIV/0!</v>
      </c>
      <c r="N8" s="23">
        <v>4600</v>
      </c>
      <c r="O8" s="23">
        <v>4181</v>
      </c>
      <c r="P8" s="75">
        <f t="shared" si="2"/>
        <v>0.90891304347826085</v>
      </c>
      <c r="Q8" s="76"/>
      <c r="R8" s="76"/>
    </row>
    <row r="9" spans="1:18" ht="24" customHeight="1" x14ac:dyDescent="0.15">
      <c r="A9" s="23"/>
      <c r="B9" s="30"/>
      <c r="C9" s="107"/>
      <c r="D9" s="7"/>
      <c r="E9" s="7"/>
      <c r="F9" s="7"/>
      <c r="G9" s="23"/>
      <c r="H9" s="23"/>
      <c r="I9" s="31"/>
      <c r="J9" s="23"/>
      <c r="K9" s="23"/>
      <c r="M9" s="75" t="e">
        <f t="shared" si="1"/>
        <v>#DIV/0!</v>
      </c>
      <c r="N9" s="23">
        <v>4600</v>
      </c>
      <c r="O9" s="23">
        <v>4181</v>
      </c>
      <c r="P9" s="75">
        <f t="shared" si="2"/>
        <v>0.90891304347826085</v>
      </c>
      <c r="Q9" s="76"/>
      <c r="R9" s="76"/>
    </row>
    <row r="10" spans="1:18" ht="24" customHeight="1" x14ac:dyDescent="0.15">
      <c r="A10" s="23"/>
      <c r="B10" s="30"/>
      <c r="C10" s="107"/>
      <c r="D10" s="7"/>
      <c r="E10" s="7"/>
      <c r="F10" s="7"/>
      <c r="G10" s="23"/>
      <c r="H10" s="23"/>
      <c r="I10" s="31"/>
      <c r="J10" s="23"/>
      <c r="K10" s="23"/>
      <c r="M10" s="75" t="e">
        <f t="shared" ref="M10:M11" si="3">H10/G10</f>
        <v>#DIV/0!</v>
      </c>
      <c r="N10" s="23">
        <v>4600</v>
      </c>
      <c r="O10" s="23">
        <v>4181</v>
      </c>
      <c r="P10" s="75">
        <f t="shared" ref="P10:P18" si="4">O10/N10</f>
        <v>0.90891304347826085</v>
      </c>
      <c r="Q10" s="76"/>
      <c r="R10" s="76"/>
    </row>
    <row r="11" spans="1:18" ht="24" customHeight="1" x14ac:dyDescent="0.15">
      <c r="A11" s="23"/>
      <c r="B11" s="30"/>
      <c r="C11" s="107"/>
      <c r="D11" s="7"/>
      <c r="E11" s="7"/>
      <c r="F11" s="7"/>
      <c r="G11" s="23"/>
      <c r="H11" s="23"/>
      <c r="I11" s="31"/>
      <c r="J11" s="23"/>
      <c r="K11" s="23"/>
      <c r="M11" s="75" t="e">
        <f t="shared" si="3"/>
        <v>#DIV/0!</v>
      </c>
      <c r="N11" s="23">
        <v>4600</v>
      </c>
      <c r="O11" s="23">
        <v>4181</v>
      </c>
      <c r="P11" s="75">
        <f t="shared" si="4"/>
        <v>0.90891304347826085</v>
      </c>
      <c r="Q11" s="76"/>
      <c r="R11" s="76"/>
    </row>
    <row r="12" spans="1:18" ht="24" customHeight="1" x14ac:dyDescent="0.15">
      <c r="A12" s="23"/>
      <c r="B12" s="30"/>
      <c r="C12" s="107"/>
      <c r="D12" s="7"/>
      <c r="E12" s="7"/>
      <c r="F12" s="7"/>
      <c r="G12" s="23"/>
      <c r="H12" s="23"/>
      <c r="I12" s="23"/>
      <c r="J12" s="23"/>
      <c r="K12" s="23"/>
      <c r="M12" s="75" t="e">
        <f>H12/G12</f>
        <v>#DIV/0!</v>
      </c>
      <c r="N12" s="23"/>
      <c r="O12" s="23"/>
      <c r="R12" s="76"/>
    </row>
    <row r="13" spans="1:18" ht="24" customHeight="1" x14ac:dyDescent="0.15">
      <c r="A13" s="23"/>
      <c r="B13" s="30"/>
      <c r="C13" s="107"/>
      <c r="D13" s="7"/>
      <c r="E13" s="7"/>
      <c r="F13" s="7"/>
      <c r="G13" s="23"/>
      <c r="H13" s="23"/>
      <c r="I13" s="23"/>
      <c r="J13" s="23"/>
      <c r="K13" s="23"/>
      <c r="M13" s="75" t="e">
        <f>H13/G13</f>
        <v>#DIV/0!</v>
      </c>
      <c r="N13" s="23"/>
      <c r="O13" s="23"/>
      <c r="R13" s="76"/>
    </row>
    <row r="14" spans="1:18" ht="24" customHeight="1" x14ac:dyDescent="0.15">
      <c r="A14" s="23"/>
      <c r="B14" s="30"/>
      <c r="C14" s="107"/>
      <c r="D14" s="7"/>
      <c r="E14" s="7"/>
      <c r="F14" s="7"/>
      <c r="G14" s="23"/>
      <c r="H14" s="23"/>
      <c r="I14" s="31"/>
      <c r="J14" s="23"/>
      <c r="K14" s="23"/>
      <c r="M14" s="75" t="e">
        <f t="shared" ref="M14:M18" si="5">H14/G14</f>
        <v>#DIV/0!</v>
      </c>
      <c r="N14" s="23">
        <v>4600</v>
      </c>
      <c r="O14" s="23">
        <v>4181</v>
      </c>
      <c r="P14" s="75">
        <f t="shared" si="4"/>
        <v>0.90891304347826085</v>
      </c>
      <c r="Q14" s="76"/>
      <c r="R14" s="76"/>
    </row>
    <row r="15" spans="1:18" ht="24" customHeight="1" x14ac:dyDescent="0.15">
      <c r="A15" s="23"/>
      <c r="B15" s="30"/>
      <c r="C15" s="107"/>
      <c r="D15" s="7"/>
      <c r="E15" s="7"/>
      <c r="F15" s="7"/>
      <c r="G15" s="23"/>
      <c r="H15" s="23"/>
      <c r="I15" s="31"/>
      <c r="J15" s="23"/>
      <c r="K15" s="23"/>
      <c r="M15" s="75" t="e">
        <f t="shared" si="5"/>
        <v>#DIV/0!</v>
      </c>
      <c r="N15" s="23">
        <v>4600</v>
      </c>
      <c r="O15" s="23">
        <v>4181</v>
      </c>
      <c r="P15" s="75">
        <f t="shared" si="4"/>
        <v>0.90891304347826085</v>
      </c>
      <c r="Q15" s="76"/>
      <c r="R15" s="76"/>
    </row>
    <row r="16" spans="1:18" ht="24" customHeight="1" x14ac:dyDescent="0.15">
      <c r="A16" s="23"/>
      <c r="B16" s="30"/>
      <c r="C16" s="107"/>
      <c r="D16" s="7"/>
      <c r="E16" s="7"/>
      <c r="F16" s="7"/>
      <c r="G16" s="23"/>
      <c r="H16" s="23"/>
      <c r="I16" s="31"/>
      <c r="J16" s="23"/>
      <c r="K16" s="23"/>
      <c r="M16" s="75" t="e">
        <f t="shared" si="5"/>
        <v>#DIV/0!</v>
      </c>
      <c r="N16" s="23">
        <v>4600</v>
      </c>
      <c r="O16" s="23">
        <v>4181</v>
      </c>
      <c r="P16" s="75">
        <f t="shared" si="4"/>
        <v>0.90891304347826085</v>
      </c>
      <c r="Q16" s="76"/>
      <c r="R16" s="76"/>
    </row>
    <row r="17" spans="1:18" ht="24" customHeight="1" x14ac:dyDescent="0.15">
      <c r="A17" s="23"/>
      <c r="B17" s="30"/>
      <c r="C17" s="107"/>
      <c r="D17" s="7"/>
      <c r="E17" s="7"/>
      <c r="F17" s="7"/>
      <c r="G17" s="23"/>
      <c r="H17" s="23"/>
      <c r="I17" s="31"/>
      <c r="J17" s="23"/>
      <c r="K17" s="23"/>
      <c r="M17" s="75" t="e">
        <f t="shared" si="5"/>
        <v>#DIV/0!</v>
      </c>
      <c r="N17" s="23">
        <v>4600</v>
      </c>
      <c r="O17" s="23">
        <v>4181</v>
      </c>
      <c r="P17" s="75">
        <f t="shared" si="4"/>
        <v>0.90891304347826085</v>
      </c>
      <c r="Q17" s="76"/>
      <c r="R17" s="76"/>
    </row>
    <row r="18" spans="1:18" ht="24" customHeight="1" x14ac:dyDescent="0.15">
      <c r="A18" s="23"/>
      <c r="B18" s="30"/>
      <c r="C18" s="107"/>
      <c r="D18" s="7"/>
      <c r="E18" s="7"/>
      <c r="F18" s="7"/>
      <c r="G18" s="23"/>
      <c r="H18" s="23"/>
      <c r="I18" s="31"/>
      <c r="J18" s="23"/>
      <c r="K18" s="23"/>
      <c r="M18" s="75" t="e">
        <f t="shared" si="5"/>
        <v>#DIV/0!</v>
      </c>
      <c r="N18" s="23">
        <v>4600</v>
      </c>
      <c r="O18" s="23">
        <v>4181</v>
      </c>
      <c r="P18" s="75">
        <f t="shared" si="4"/>
        <v>0.90891304347826085</v>
      </c>
      <c r="Q18" s="76"/>
      <c r="R18" s="76"/>
    </row>
    <row r="19" spans="1:18" ht="24" customHeight="1" x14ac:dyDescent="0.15">
      <c r="A19" s="34"/>
      <c r="B19" s="34"/>
      <c r="C19" s="95"/>
      <c r="D19" s="34"/>
      <c r="E19" s="34"/>
      <c r="F19" s="34"/>
      <c r="G19" s="34"/>
      <c r="H19" s="34"/>
      <c r="I19" s="34"/>
      <c r="J19" s="34"/>
      <c r="K19" s="34"/>
      <c r="N19" s="34"/>
      <c r="O19" s="34"/>
    </row>
    <row r="20" spans="1:18" ht="24" customHeight="1" x14ac:dyDescent="0.1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N20" s="77"/>
      <c r="O20" s="77"/>
    </row>
    <row r="21" spans="1:18" ht="24" customHeight="1" x14ac:dyDescent="0.1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N21" s="77"/>
      <c r="O21" s="77"/>
    </row>
    <row r="22" spans="1:18" ht="24" customHeight="1" x14ac:dyDescent="0.1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N22" s="77"/>
      <c r="O22" s="77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70" customWidth="1"/>
    <col min="2" max="2" width="56.5546875" style="71" customWidth="1"/>
    <col min="3" max="3" width="9.5546875" style="70" customWidth="1"/>
    <col min="4" max="4" width="8.88671875" style="70" customWidth="1"/>
    <col min="5" max="5" width="9.21875" style="70" customWidth="1"/>
    <col min="6" max="6" width="10.5546875" style="72" customWidth="1"/>
    <col min="7" max="7" width="9.6640625" style="70" customWidth="1"/>
    <col min="8" max="8" width="12.6640625" style="73" customWidth="1"/>
    <col min="9" max="9" width="9.6640625" style="70" customWidth="1"/>
    <col min="10" max="10" width="10.5546875" style="68" customWidth="1"/>
    <col min="11" max="11" width="8.44140625" style="70" customWidth="1"/>
    <col min="12" max="16384" width="8.88671875" style="34"/>
  </cols>
  <sheetData>
    <row r="1" spans="1:12" ht="36" customHeight="1" x14ac:dyDescent="0.15">
      <c r="A1" s="17" t="s">
        <v>21</v>
      </c>
      <c r="B1" s="17"/>
      <c r="C1" s="17"/>
      <c r="D1" s="17"/>
      <c r="E1" s="17"/>
      <c r="F1" s="18"/>
      <c r="G1" s="17"/>
      <c r="H1" s="17"/>
      <c r="I1" s="17"/>
      <c r="J1" s="18"/>
      <c r="K1" s="17"/>
      <c r="L1" s="82"/>
    </row>
    <row r="2" spans="1:12" ht="24" customHeight="1" x14ac:dyDescent="0.15">
      <c r="A2" s="111" t="s">
        <v>174</v>
      </c>
      <c r="B2" s="110"/>
      <c r="C2" s="60"/>
      <c r="D2" s="64"/>
      <c r="E2" s="64"/>
      <c r="F2" s="66"/>
      <c r="G2" s="64"/>
      <c r="H2" s="67"/>
      <c r="I2" s="64"/>
      <c r="K2" s="66" t="s">
        <v>91</v>
      </c>
    </row>
    <row r="3" spans="1:12" ht="34.5" customHeight="1" x14ac:dyDescent="0.15">
      <c r="A3" s="19" t="s">
        <v>3</v>
      </c>
      <c r="B3" s="2" t="s">
        <v>4</v>
      </c>
      <c r="C3" s="1" t="s">
        <v>0</v>
      </c>
      <c r="D3" s="2" t="s">
        <v>7</v>
      </c>
      <c r="E3" s="2" t="s">
        <v>22</v>
      </c>
      <c r="F3" s="20" t="s">
        <v>18</v>
      </c>
      <c r="G3" s="2" t="s">
        <v>23</v>
      </c>
      <c r="H3" s="2" t="s">
        <v>175</v>
      </c>
      <c r="I3" s="2" t="s">
        <v>24</v>
      </c>
      <c r="J3" s="20" t="s">
        <v>25</v>
      </c>
      <c r="K3" s="2" t="s">
        <v>1</v>
      </c>
    </row>
    <row r="4" spans="1:12" ht="24" customHeight="1" x14ac:dyDescent="0.15">
      <c r="A4" s="23"/>
      <c r="B4" s="133" t="s">
        <v>100</v>
      </c>
      <c r="C4" s="107"/>
      <c r="D4" s="7"/>
      <c r="E4" s="7"/>
      <c r="F4" s="7"/>
      <c r="G4" s="23"/>
      <c r="H4" s="23"/>
      <c r="I4" s="23"/>
      <c r="J4" s="23"/>
      <c r="K4" s="23"/>
    </row>
    <row r="5" spans="1:12" ht="24" customHeight="1" x14ac:dyDescent="0.15">
      <c r="A5" s="23"/>
      <c r="B5" s="133"/>
      <c r="C5" s="107"/>
      <c r="D5" s="7"/>
      <c r="E5" s="21"/>
      <c r="F5" s="27"/>
      <c r="G5" s="28"/>
      <c r="H5" s="25"/>
      <c r="I5" s="24"/>
      <c r="J5" s="26"/>
      <c r="K5" s="5"/>
      <c r="L5" s="69"/>
    </row>
    <row r="6" spans="1:12" ht="24" customHeight="1" x14ac:dyDescent="0.15">
      <c r="A6" s="23"/>
      <c r="B6" s="30"/>
      <c r="C6" s="107"/>
      <c r="D6" s="7"/>
      <c r="E6" s="21"/>
      <c r="F6" s="27"/>
      <c r="G6" s="28"/>
      <c r="H6" s="25"/>
      <c r="I6" s="24"/>
      <c r="J6" s="26"/>
      <c r="K6" s="5"/>
      <c r="L6" s="69"/>
    </row>
    <row r="7" spans="1:12" ht="24" customHeight="1" x14ac:dyDescent="0.15">
      <c r="A7" s="23"/>
      <c r="B7" s="30"/>
      <c r="C7" s="107"/>
      <c r="D7" s="7"/>
      <c r="E7" s="21"/>
      <c r="F7" s="27"/>
      <c r="G7" s="28"/>
      <c r="H7" s="25"/>
      <c r="I7" s="28"/>
      <c r="J7" s="28"/>
      <c r="K7" s="5"/>
      <c r="L7" s="69"/>
    </row>
    <row r="8" spans="1:12" ht="24" customHeight="1" x14ac:dyDescent="0.15">
      <c r="A8" s="23"/>
      <c r="B8" s="30"/>
      <c r="C8" s="107"/>
      <c r="D8" s="7"/>
      <c r="E8" s="21"/>
      <c r="F8" s="27"/>
      <c r="G8" s="28"/>
      <c r="H8" s="25"/>
      <c r="I8" s="28"/>
      <c r="J8" s="28"/>
      <c r="K8" s="5"/>
      <c r="L8" s="69"/>
    </row>
    <row r="9" spans="1:12" ht="24" customHeight="1" x14ac:dyDescent="0.15">
      <c r="A9" s="21"/>
      <c r="B9" s="22"/>
      <c r="C9" s="107"/>
      <c r="D9" s="7"/>
      <c r="E9" s="21"/>
      <c r="F9" s="27"/>
      <c r="G9" s="21"/>
      <c r="H9" s="25"/>
      <c r="I9" s="24"/>
      <c r="J9" s="26"/>
      <c r="K9" s="5"/>
      <c r="L9" s="69"/>
    </row>
    <row r="10" spans="1:12" ht="24" customHeight="1" x14ac:dyDescent="0.15">
      <c r="A10" s="21"/>
      <c r="B10" s="22"/>
      <c r="C10" s="107"/>
      <c r="D10" s="7"/>
      <c r="E10" s="21"/>
      <c r="F10" s="27"/>
      <c r="G10" s="28"/>
      <c r="H10" s="25"/>
      <c r="I10" s="28"/>
      <c r="J10" s="28"/>
      <c r="K10" s="5"/>
      <c r="L10" s="69"/>
    </row>
    <row r="11" spans="1:12" ht="24" customHeight="1" x14ac:dyDescent="0.15">
      <c r="A11" s="21"/>
      <c r="B11" s="22"/>
      <c r="C11" s="107"/>
      <c r="D11" s="7"/>
      <c r="E11" s="21"/>
      <c r="F11" s="27"/>
      <c r="G11" s="21"/>
      <c r="H11" s="25"/>
      <c r="I11" s="24"/>
      <c r="J11" s="26"/>
      <c r="K11" s="5"/>
      <c r="L11" s="69"/>
    </row>
    <row r="12" spans="1:12" ht="24" customHeight="1" x14ac:dyDescent="0.15">
      <c r="A12" s="21"/>
      <c r="B12" s="22"/>
      <c r="C12" s="107"/>
      <c r="D12" s="7"/>
      <c r="E12" s="21"/>
      <c r="F12" s="27"/>
      <c r="G12" s="28"/>
      <c r="H12" s="25"/>
      <c r="I12" s="28"/>
      <c r="J12" s="28"/>
      <c r="K12" s="5"/>
      <c r="L12" s="69"/>
    </row>
    <row r="13" spans="1:12" ht="24" customHeight="1" x14ac:dyDescent="0.15">
      <c r="A13" s="21"/>
      <c r="B13" s="22"/>
      <c r="C13" s="107"/>
      <c r="D13" s="7"/>
      <c r="E13" s="21"/>
      <c r="F13" s="27"/>
      <c r="G13" s="28"/>
      <c r="H13" s="25"/>
      <c r="I13" s="24"/>
      <c r="J13" s="26"/>
      <c r="K13" s="5"/>
      <c r="L13" s="69"/>
    </row>
    <row r="14" spans="1:12" ht="24" customHeight="1" x14ac:dyDescent="0.15">
      <c r="A14" s="21"/>
      <c r="B14" s="22"/>
      <c r="C14" s="107"/>
      <c r="D14" s="7"/>
      <c r="E14" s="21"/>
      <c r="F14" s="27"/>
      <c r="G14" s="28"/>
      <c r="H14" s="25"/>
      <c r="I14" s="28"/>
      <c r="J14" s="28"/>
      <c r="K14" s="5"/>
      <c r="L14" s="69"/>
    </row>
    <row r="15" spans="1:12" ht="24" customHeight="1" x14ac:dyDescent="0.15">
      <c r="A15" s="21"/>
      <c r="B15" s="22"/>
      <c r="C15" s="107"/>
      <c r="D15" s="7"/>
      <c r="E15" s="21"/>
      <c r="F15" s="27"/>
      <c r="G15" s="28"/>
      <c r="H15" s="25"/>
      <c r="I15" s="28"/>
      <c r="J15" s="28"/>
      <c r="K15" s="5"/>
      <c r="L15" s="69"/>
    </row>
    <row r="16" spans="1:12" ht="24" customHeight="1" x14ac:dyDescent="0.15">
      <c r="A16" s="21"/>
      <c r="B16" s="22"/>
      <c r="C16" s="107"/>
      <c r="D16" s="7"/>
      <c r="E16" s="21"/>
      <c r="F16" s="27"/>
      <c r="G16" s="28"/>
      <c r="H16" s="25"/>
      <c r="I16" s="28"/>
      <c r="J16" s="28"/>
      <c r="K16" s="5"/>
      <c r="L16" s="69"/>
    </row>
    <row r="17" spans="1:12" ht="24" customHeight="1" x14ac:dyDescent="0.15">
      <c r="A17" s="21"/>
      <c r="B17" s="22"/>
      <c r="C17" s="107"/>
      <c r="D17" s="7"/>
      <c r="E17" s="21"/>
      <c r="F17" s="27"/>
      <c r="G17" s="28"/>
      <c r="H17" s="25"/>
      <c r="I17" s="28"/>
      <c r="J17" s="28"/>
      <c r="K17" s="5"/>
      <c r="L17" s="69"/>
    </row>
    <row r="18" spans="1:12" ht="24" customHeight="1" x14ac:dyDescent="0.15">
      <c r="A18" s="21"/>
      <c r="B18" s="22"/>
      <c r="C18" s="107"/>
      <c r="D18" s="7"/>
      <c r="E18" s="21"/>
      <c r="F18" s="27"/>
      <c r="G18" s="28"/>
      <c r="H18" s="25"/>
      <c r="I18" s="28"/>
      <c r="J18" s="28"/>
      <c r="K18" s="5"/>
      <c r="L18" s="6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25"/>
  <cols>
    <col min="1" max="1" width="11.109375" style="61" customWidth="1"/>
    <col min="2" max="2" width="37.109375" style="61" customWidth="1"/>
    <col min="3" max="3" width="31.77734375" style="61" customWidth="1"/>
    <col min="4" max="4" width="9.33203125" style="70" customWidth="1"/>
    <col min="5" max="9" width="9.33203125" style="61" customWidth="1"/>
    <col min="10" max="10" width="9.6640625" style="61" customWidth="1"/>
    <col min="11" max="11" width="4.88671875" style="49" customWidth="1"/>
    <col min="12" max="12" width="8.88671875" style="49"/>
    <col min="13" max="16384" width="8.88671875" style="63"/>
  </cols>
  <sheetData>
    <row r="1" spans="1:13" ht="36" customHeight="1" x14ac:dyDescent="0.55000000000000004">
      <c r="A1" s="17" t="s">
        <v>86</v>
      </c>
      <c r="B1" s="17"/>
      <c r="C1" s="17"/>
      <c r="D1" s="17"/>
      <c r="E1" s="17"/>
      <c r="F1" s="17"/>
      <c r="G1" s="17"/>
      <c r="H1" s="17"/>
      <c r="I1" s="17"/>
      <c r="J1" s="17"/>
      <c r="K1" s="80"/>
      <c r="L1" s="80"/>
      <c r="M1" s="81"/>
    </row>
    <row r="2" spans="1:13" ht="24" customHeight="1" x14ac:dyDescent="0.25">
      <c r="A2" s="111" t="s">
        <v>174</v>
      </c>
      <c r="B2" s="60"/>
      <c r="C2" s="60"/>
      <c r="D2" s="60"/>
      <c r="E2" s="64"/>
      <c r="F2" s="64"/>
      <c r="G2" s="64"/>
      <c r="H2" s="64"/>
      <c r="I2" s="63"/>
      <c r="J2" s="65" t="s">
        <v>92</v>
      </c>
    </row>
    <row r="3" spans="1:13" ht="34.5" customHeight="1" x14ac:dyDescent="0.25">
      <c r="A3" s="1" t="s">
        <v>3</v>
      </c>
      <c r="B3" s="4" t="s">
        <v>4</v>
      </c>
      <c r="C3" s="4" t="s">
        <v>27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58</v>
      </c>
      <c r="I3" s="4" t="s">
        <v>26</v>
      </c>
      <c r="J3" s="2" t="s">
        <v>16</v>
      </c>
    </row>
    <row r="4" spans="1:13" s="124" customFormat="1" ht="24" customHeight="1" x14ac:dyDescent="0.25">
      <c r="A4" s="86" t="s">
        <v>172</v>
      </c>
      <c r="B4" s="6" t="s">
        <v>119</v>
      </c>
      <c r="C4" s="6" t="s">
        <v>103</v>
      </c>
      <c r="D4" s="103">
        <v>15600000</v>
      </c>
      <c r="E4" s="14" t="s">
        <v>109</v>
      </c>
      <c r="F4" s="15" t="s">
        <v>89</v>
      </c>
      <c r="G4" s="10" t="s">
        <v>104</v>
      </c>
      <c r="H4" s="10" t="s">
        <v>258</v>
      </c>
      <c r="I4" s="10" t="s">
        <v>258</v>
      </c>
      <c r="J4" s="89"/>
      <c r="K4" s="42"/>
      <c r="L4" s="42"/>
    </row>
    <row r="5" spans="1:13" s="124" customFormat="1" ht="24" customHeight="1" x14ac:dyDescent="0.25">
      <c r="A5" s="86" t="s">
        <v>189</v>
      </c>
      <c r="B5" s="11" t="s">
        <v>121</v>
      </c>
      <c r="C5" s="11" t="s">
        <v>147</v>
      </c>
      <c r="D5" s="102">
        <v>13920000</v>
      </c>
      <c r="E5" s="12" t="s">
        <v>105</v>
      </c>
      <c r="F5" s="10" t="s">
        <v>107</v>
      </c>
      <c r="G5" s="10" t="s">
        <v>108</v>
      </c>
      <c r="H5" s="10" t="s">
        <v>258</v>
      </c>
      <c r="I5" s="10" t="s">
        <v>258</v>
      </c>
      <c r="J5" s="10"/>
      <c r="K5" s="125"/>
      <c r="L5" s="42"/>
    </row>
    <row r="6" spans="1:13" s="124" customFormat="1" ht="24" customHeight="1" x14ac:dyDescent="0.25">
      <c r="A6" s="86" t="s">
        <v>189</v>
      </c>
      <c r="B6" s="11" t="s">
        <v>123</v>
      </c>
      <c r="C6" s="11" t="s">
        <v>149</v>
      </c>
      <c r="D6" s="102">
        <v>14964000</v>
      </c>
      <c r="E6" s="12" t="s">
        <v>110</v>
      </c>
      <c r="F6" s="10" t="s">
        <v>107</v>
      </c>
      <c r="G6" s="10" t="s">
        <v>108</v>
      </c>
      <c r="H6" s="10" t="s">
        <v>258</v>
      </c>
      <c r="I6" s="10" t="s">
        <v>258</v>
      </c>
      <c r="J6" s="13"/>
      <c r="K6" s="42"/>
      <c r="L6" s="42"/>
    </row>
    <row r="7" spans="1:13" s="124" customFormat="1" ht="24" customHeight="1" x14ac:dyDescent="0.25">
      <c r="A7" s="86" t="s">
        <v>172</v>
      </c>
      <c r="B7" s="11" t="s">
        <v>125</v>
      </c>
      <c r="C7" s="11" t="s">
        <v>151</v>
      </c>
      <c r="D7" s="102">
        <v>4860000</v>
      </c>
      <c r="E7" s="12" t="s">
        <v>111</v>
      </c>
      <c r="F7" s="10" t="s">
        <v>106</v>
      </c>
      <c r="G7" s="10" t="s">
        <v>108</v>
      </c>
      <c r="H7" s="10" t="s">
        <v>258</v>
      </c>
      <c r="I7" s="10" t="s">
        <v>258</v>
      </c>
      <c r="J7" s="10"/>
      <c r="K7" s="42"/>
      <c r="L7" s="42"/>
    </row>
    <row r="8" spans="1:13" s="124" customFormat="1" ht="24" customHeight="1" x14ac:dyDescent="0.25">
      <c r="A8" s="86" t="s">
        <v>172</v>
      </c>
      <c r="B8" s="6" t="s">
        <v>127</v>
      </c>
      <c r="C8" s="6" t="s">
        <v>153</v>
      </c>
      <c r="D8" s="101">
        <v>5280000</v>
      </c>
      <c r="E8" s="9" t="s">
        <v>112</v>
      </c>
      <c r="F8" s="10" t="s">
        <v>106</v>
      </c>
      <c r="G8" s="10" t="s">
        <v>108</v>
      </c>
      <c r="H8" s="10" t="s">
        <v>258</v>
      </c>
      <c r="I8" s="10" t="s">
        <v>258</v>
      </c>
      <c r="J8" s="10"/>
      <c r="K8" s="42"/>
      <c r="L8" s="42"/>
    </row>
    <row r="9" spans="1:13" s="124" customFormat="1" ht="24" customHeight="1" x14ac:dyDescent="0.25">
      <c r="A9" s="86" t="s">
        <v>172</v>
      </c>
      <c r="B9" s="6" t="s">
        <v>129</v>
      </c>
      <c r="C9" s="6" t="s">
        <v>155</v>
      </c>
      <c r="D9" s="101">
        <v>4999920</v>
      </c>
      <c r="E9" s="9" t="s">
        <v>113</v>
      </c>
      <c r="F9" s="10" t="s">
        <v>106</v>
      </c>
      <c r="G9" s="10" t="s">
        <v>108</v>
      </c>
      <c r="H9" s="10" t="s">
        <v>258</v>
      </c>
      <c r="I9" s="10" t="s">
        <v>258</v>
      </c>
      <c r="J9" s="89"/>
      <c r="K9" s="42"/>
      <c r="L9" s="42"/>
    </row>
    <row r="10" spans="1:13" s="124" customFormat="1" ht="24" customHeight="1" x14ac:dyDescent="0.25">
      <c r="A10" s="86" t="s">
        <v>172</v>
      </c>
      <c r="B10" s="6" t="s">
        <v>131</v>
      </c>
      <c r="C10" s="6" t="s">
        <v>157</v>
      </c>
      <c r="D10" s="103">
        <v>6895680</v>
      </c>
      <c r="E10" s="14" t="s">
        <v>113</v>
      </c>
      <c r="F10" s="10" t="s">
        <v>106</v>
      </c>
      <c r="G10" s="10" t="s">
        <v>108</v>
      </c>
      <c r="H10" s="10" t="s">
        <v>258</v>
      </c>
      <c r="I10" s="10" t="s">
        <v>258</v>
      </c>
      <c r="J10" s="89"/>
      <c r="K10" s="42"/>
      <c r="L10" s="42"/>
    </row>
    <row r="11" spans="1:13" s="124" customFormat="1" ht="24" customHeight="1" x14ac:dyDescent="0.25">
      <c r="A11" s="86" t="s">
        <v>172</v>
      </c>
      <c r="B11" s="6" t="s">
        <v>133</v>
      </c>
      <c r="C11" s="6" t="s">
        <v>158</v>
      </c>
      <c r="D11" s="103">
        <v>6953880</v>
      </c>
      <c r="E11" s="14" t="s">
        <v>114</v>
      </c>
      <c r="F11" s="10" t="s">
        <v>106</v>
      </c>
      <c r="G11" s="10" t="s">
        <v>108</v>
      </c>
      <c r="H11" s="10" t="s">
        <v>258</v>
      </c>
      <c r="I11" s="10" t="s">
        <v>258</v>
      </c>
      <c r="J11" s="89"/>
      <c r="K11" s="42"/>
      <c r="L11" s="42"/>
    </row>
    <row r="12" spans="1:13" s="124" customFormat="1" ht="24" customHeight="1" x14ac:dyDescent="0.25">
      <c r="A12" s="86" t="s">
        <v>172</v>
      </c>
      <c r="B12" s="6" t="s">
        <v>135</v>
      </c>
      <c r="C12" s="6" t="s">
        <v>159</v>
      </c>
      <c r="D12" s="103">
        <v>3000000</v>
      </c>
      <c r="E12" s="14" t="s">
        <v>114</v>
      </c>
      <c r="F12" s="10" t="s">
        <v>106</v>
      </c>
      <c r="G12" s="10" t="s">
        <v>108</v>
      </c>
      <c r="H12" s="10" t="s">
        <v>258</v>
      </c>
      <c r="I12" s="10" t="s">
        <v>258</v>
      </c>
      <c r="J12" s="89"/>
      <c r="K12" s="42"/>
      <c r="L12" s="42"/>
    </row>
    <row r="13" spans="1:13" s="124" customFormat="1" ht="24" customHeight="1" x14ac:dyDescent="0.25">
      <c r="A13" s="86" t="s">
        <v>172</v>
      </c>
      <c r="B13" s="6" t="s">
        <v>137</v>
      </c>
      <c r="C13" s="6" t="s">
        <v>161</v>
      </c>
      <c r="D13" s="103">
        <v>3600000</v>
      </c>
      <c r="E13" s="14" t="s">
        <v>113</v>
      </c>
      <c r="F13" s="10" t="s">
        <v>106</v>
      </c>
      <c r="G13" s="10" t="s">
        <v>108</v>
      </c>
      <c r="H13" s="10" t="s">
        <v>258</v>
      </c>
      <c r="I13" s="10" t="s">
        <v>258</v>
      </c>
      <c r="J13" s="89"/>
      <c r="K13" s="42"/>
      <c r="L13" s="42"/>
    </row>
    <row r="14" spans="1:13" s="124" customFormat="1" ht="24" customHeight="1" x14ac:dyDescent="0.25">
      <c r="A14" s="86" t="s">
        <v>172</v>
      </c>
      <c r="B14" s="6" t="s">
        <v>139</v>
      </c>
      <c r="C14" s="6" t="s">
        <v>163</v>
      </c>
      <c r="D14" s="103">
        <v>3540480</v>
      </c>
      <c r="E14" s="14" t="s">
        <v>113</v>
      </c>
      <c r="F14" s="10" t="s">
        <v>106</v>
      </c>
      <c r="G14" s="10" t="s">
        <v>108</v>
      </c>
      <c r="H14" s="10" t="s">
        <v>258</v>
      </c>
      <c r="I14" s="10" t="s">
        <v>258</v>
      </c>
      <c r="J14" s="89"/>
      <c r="K14" s="42"/>
      <c r="L14" s="42"/>
    </row>
    <row r="15" spans="1:13" s="124" customFormat="1" ht="24" customHeight="1" x14ac:dyDescent="0.25">
      <c r="A15" s="86" t="s">
        <v>172</v>
      </c>
      <c r="B15" s="6" t="s">
        <v>141</v>
      </c>
      <c r="C15" s="6" t="s">
        <v>165</v>
      </c>
      <c r="D15" s="103">
        <v>3600000</v>
      </c>
      <c r="E15" s="14" t="s">
        <v>115</v>
      </c>
      <c r="F15" s="10" t="s">
        <v>106</v>
      </c>
      <c r="G15" s="10" t="s">
        <v>97</v>
      </c>
      <c r="H15" s="10" t="s">
        <v>258</v>
      </c>
      <c r="I15" s="10" t="s">
        <v>258</v>
      </c>
      <c r="J15" s="89"/>
      <c r="K15" s="42"/>
      <c r="L15" s="42"/>
    </row>
    <row r="16" spans="1:13" s="124" customFormat="1" ht="24" customHeight="1" x14ac:dyDescent="0.25">
      <c r="A16" s="86" t="s">
        <v>172</v>
      </c>
      <c r="B16" s="6" t="s">
        <v>143</v>
      </c>
      <c r="C16" s="6" t="s">
        <v>167</v>
      </c>
      <c r="D16" s="103">
        <v>97000000</v>
      </c>
      <c r="E16" s="14" t="s">
        <v>98</v>
      </c>
      <c r="F16" s="10" t="s">
        <v>106</v>
      </c>
      <c r="G16" s="10" t="s">
        <v>108</v>
      </c>
      <c r="H16" s="10" t="s">
        <v>258</v>
      </c>
      <c r="I16" s="10" t="s">
        <v>258</v>
      </c>
      <c r="J16" s="89"/>
      <c r="K16" s="42"/>
      <c r="L16" s="42"/>
    </row>
    <row r="17" spans="1:12" s="124" customFormat="1" ht="24" customHeight="1" x14ac:dyDescent="0.25">
      <c r="A17" s="86" t="s">
        <v>172</v>
      </c>
      <c r="B17" s="6" t="s">
        <v>145</v>
      </c>
      <c r="C17" s="6" t="s">
        <v>169</v>
      </c>
      <c r="D17" s="103">
        <v>3960000</v>
      </c>
      <c r="E17" s="14" t="s">
        <v>116</v>
      </c>
      <c r="F17" s="10" t="s">
        <v>106</v>
      </c>
      <c r="G17" s="10" t="s">
        <v>97</v>
      </c>
      <c r="H17" s="10" t="s">
        <v>258</v>
      </c>
      <c r="I17" s="10" t="s">
        <v>258</v>
      </c>
      <c r="J17" s="89"/>
      <c r="K17" s="42"/>
      <c r="L17" s="42"/>
    </row>
    <row r="18" spans="1:12" ht="24" customHeight="1" x14ac:dyDescent="0.25">
      <c r="A18" s="86"/>
      <c r="B18" s="126" t="s">
        <v>117</v>
      </c>
      <c r="C18" s="6"/>
      <c r="D18" s="103"/>
      <c r="E18" s="14"/>
      <c r="F18" s="15"/>
      <c r="G18" s="10"/>
      <c r="H18" s="10"/>
      <c r="I18" s="10"/>
      <c r="J18" s="89"/>
    </row>
    <row r="19" spans="1:12" s="184" customFormat="1" ht="24" hidden="1" customHeight="1" x14ac:dyDescent="0.25">
      <c r="A19" s="178" t="s">
        <v>191</v>
      </c>
      <c r="B19" s="179" t="s">
        <v>192</v>
      </c>
      <c r="C19" s="179" t="s">
        <v>193</v>
      </c>
      <c r="D19" s="180">
        <v>2320000</v>
      </c>
      <c r="E19" s="181" t="s">
        <v>194</v>
      </c>
      <c r="F19" s="182" t="s">
        <v>106</v>
      </c>
      <c r="G19" s="182" t="s">
        <v>195</v>
      </c>
      <c r="H19" s="182" t="s">
        <v>197</v>
      </c>
      <c r="I19" s="182" t="s">
        <v>196</v>
      </c>
      <c r="J19" s="178"/>
      <c r="K19" s="183"/>
      <c r="L19" s="183"/>
    </row>
    <row r="20" spans="1:12" ht="24" customHeight="1" x14ac:dyDescent="0.25">
      <c r="A20" s="86"/>
      <c r="B20" s="6"/>
      <c r="C20" s="6"/>
      <c r="D20" s="103"/>
      <c r="E20" s="14"/>
      <c r="F20" s="15"/>
      <c r="G20" s="10"/>
      <c r="H20" s="10"/>
      <c r="I20" s="10"/>
      <c r="J20" s="89"/>
    </row>
    <row r="21" spans="1:12" ht="24" customHeight="1" x14ac:dyDescent="0.25">
      <c r="A21" s="86"/>
      <c r="B21" s="6"/>
      <c r="C21" s="6"/>
      <c r="D21" s="103"/>
      <c r="E21" s="14"/>
      <c r="F21" s="15"/>
      <c r="G21" s="10"/>
      <c r="H21" s="10"/>
      <c r="I21" s="10"/>
      <c r="J21" s="8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1.109375" style="70" customWidth="1"/>
    <col min="2" max="2" width="37.109375" style="123" customWidth="1"/>
    <col min="3" max="3" width="31.77734375" style="77" customWidth="1"/>
    <col min="4" max="4" width="9.33203125" style="62" customWidth="1"/>
    <col min="5" max="8" width="9.33203125" style="68" customWidth="1"/>
    <col min="9" max="9" width="9.33203125" style="70" customWidth="1"/>
    <col min="10" max="10" width="0" style="34" hidden="1" customWidth="1"/>
    <col min="11" max="16384" width="8.88671875" style="34"/>
  </cols>
  <sheetData>
    <row r="1" spans="1:13" ht="36" customHeight="1" x14ac:dyDescent="0.1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82"/>
      <c r="K1" s="82"/>
      <c r="L1" s="82"/>
    </row>
    <row r="2" spans="1:13" ht="24" customHeight="1" x14ac:dyDescent="0.15">
      <c r="A2" s="111" t="s">
        <v>174</v>
      </c>
      <c r="B2" s="96"/>
      <c r="C2" s="96"/>
      <c r="D2" s="59"/>
      <c r="E2" s="59"/>
      <c r="F2" s="59"/>
      <c r="G2" s="59"/>
      <c r="H2" s="59"/>
      <c r="I2" s="65" t="s">
        <v>426</v>
      </c>
    </row>
    <row r="3" spans="1:13" ht="34.5" customHeight="1" x14ac:dyDescent="0.15">
      <c r="A3" s="1" t="s">
        <v>3</v>
      </c>
      <c r="B3" s="2" t="s">
        <v>4</v>
      </c>
      <c r="C3" s="1" t="s">
        <v>68</v>
      </c>
      <c r="D3" s="3" t="s">
        <v>69</v>
      </c>
      <c r="E3" s="3" t="s">
        <v>73</v>
      </c>
      <c r="F3" s="3" t="s">
        <v>70</v>
      </c>
      <c r="G3" s="3" t="s">
        <v>71</v>
      </c>
      <c r="H3" s="3" t="s">
        <v>72</v>
      </c>
      <c r="I3" s="192" t="s">
        <v>378</v>
      </c>
    </row>
    <row r="4" spans="1:13" s="127" customFormat="1" ht="24" customHeight="1" x14ac:dyDescent="0.15">
      <c r="A4" s="89" t="s">
        <v>171</v>
      </c>
      <c r="B4" s="6" t="s">
        <v>118</v>
      </c>
      <c r="C4" s="97" t="s">
        <v>102</v>
      </c>
      <c r="D4" s="104">
        <v>15600000</v>
      </c>
      <c r="E4" s="90"/>
      <c r="F4" s="88">
        <f>1300000+1300000+1300000+1300000+1300000+1300000+1300000+1300000</f>
        <v>10400000</v>
      </c>
      <c r="G4" s="90"/>
      <c r="H4" s="90">
        <f t="shared" ref="H4:H53" si="0">SUM(E4:G4)</f>
        <v>10400000</v>
      </c>
      <c r="I4" s="89"/>
      <c r="J4" s="195">
        <f t="shared" ref="J4:J52" si="1">H4/D4</f>
        <v>0.66666666666666663</v>
      </c>
    </row>
    <row r="5" spans="1:13" s="127" customFormat="1" ht="24" customHeight="1" x14ac:dyDescent="0.15">
      <c r="A5" s="89" t="s">
        <v>190</v>
      </c>
      <c r="B5" s="6" t="s">
        <v>120</v>
      </c>
      <c r="C5" s="97" t="s">
        <v>146</v>
      </c>
      <c r="D5" s="104">
        <v>13920000</v>
      </c>
      <c r="E5" s="90"/>
      <c r="F5" s="90">
        <f>1160000+1160000+1160000+1160000+1160000+1160000+1160000+1160000</f>
        <v>9280000</v>
      </c>
      <c r="G5" s="90"/>
      <c r="H5" s="90">
        <f t="shared" si="0"/>
        <v>9280000</v>
      </c>
      <c r="I5" s="89"/>
      <c r="J5" s="195">
        <f t="shared" si="1"/>
        <v>0.66666666666666663</v>
      </c>
    </row>
    <row r="6" spans="1:13" s="127" customFormat="1" ht="24" customHeight="1" x14ac:dyDescent="0.15">
      <c r="A6" s="89" t="s">
        <v>190</v>
      </c>
      <c r="B6" s="6" t="s">
        <v>122</v>
      </c>
      <c r="C6" s="97" t="s">
        <v>148</v>
      </c>
      <c r="D6" s="104">
        <v>14964000</v>
      </c>
      <c r="E6" s="90"/>
      <c r="F6" s="88">
        <f>1247000+1247000+1247000+1247000+1247000+1247000+1247000+1247000</f>
        <v>9976000</v>
      </c>
      <c r="G6" s="90"/>
      <c r="H6" s="90">
        <f t="shared" si="0"/>
        <v>9976000</v>
      </c>
      <c r="I6" s="89"/>
      <c r="J6" s="195">
        <f t="shared" si="1"/>
        <v>0.66666666666666663</v>
      </c>
    </row>
    <row r="7" spans="1:13" s="127" customFormat="1" ht="24" customHeight="1" x14ac:dyDescent="0.15">
      <c r="A7" s="89" t="s">
        <v>171</v>
      </c>
      <c r="B7" s="6" t="s">
        <v>124</v>
      </c>
      <c r="C7" s="97" t="s">
        <v>150</v>
      </c>
      <c r="D7" s="104">
        <v>4860000</v>
      </c>
      <c r="E7" s="90"/>
      <c r="F7" s="90">
        <f>405000+405000+405000+405000+405000+405000+405000+405000</f>
        <v>3240000</v>
      </c>
      <c r="G7" s="90"/>
      <c r="H7" s="90">
        <f t="shared" si="0"/>
        <v>3240000</v>
      </c>
      <c r="I7" s="89"/>
      <c r="J7" s="195">
        <f t="shared" si="1"/>
        <v>0.66666666666666663</v>
      </c>
    </row>
    <row r="8" spans="1:13" s="127" customFormat="1" ht="24" customHeight="1" x14ac:dyDescent="0.15">
      <c r="A8" s="89" t="s">
        <v>171</v>
      </c>
      <c r="B8" s="6" t="s">
        <v>126</v>
      </c>
      <c r="C8" s="97" t="s">
        <v>152</v>
      </c>
      <c r="D8" s="104">
        <v>5280000</v>
      </c>
      <c r="E8" s="90"/>
      <c r="F8" s="88">
        <f>440000+440000+440000+440000+440000+440000+440000+440000</f>
        <v>3520000</v>
      </c>
      <c r="G8" s="90"/>
      <c r="H8" s="90">
        <f t="shared" si="0"/>
        <v>3520000</v>
      </c>
      <c r="I8" s="89"/>
      <c r="J8" s="195">
        <f t="shared" si="1"/>
        <v>0.66666666666666663</v>
      </c>
    </row>
    <row r="9" spans="1:13" s="127" customFormat="1" ht="24" customHeight="1" x14ac:dyDescent="0.15">
      <c r="A9" s="89" t="s">
        <v>171</v>
      </c>
      <c r="B9" s="6" t="s">
        <v>128</v>
      </c>
      <c r="C9" s="97" t="s">
        <v>154</v>
      </c>
      <c r="D9" s="104">
        <v>4999920</v>
      </c>
      <c r="E9" s="90"/>
      <c r="F9" s="90">
        <f>416660+416660+416660+416660+416660+416660+416660+416660</f>
        <v>3333280</v>
      </c>
      <c r="G9" s="90"/>
      <c r="H9" s="90">
        <f t="shared" si="0"/>
        <v>3333280</v>
      </c>
      <c r="I9" s="89"/>
      <c r="J9" s="195">
        <f t="shared" si="1"/>
        <v>0.66666666666666663</v>
      </c>
    </row>
    <row r="10" spans="1:13" s="127" customFormat="1" ht="24" customHeight="1" x14ac:dyDescent="0.15">
      <c r="A10" s="89" t="s">
        <v>171</v>
      </c>
      <c r="B10" s="6" t="s">
        <v>130</v>
      </c>
      <c r="C10" s="97" t="s">
        <v>156</v>
      </c>
      <c r="D10" s="104">
        <v>6895680</v>
      </c>
      <c r="E10" s="90"/>
      <c r="F10" s="88">
        <f>261140+261140+261140+261140+261140+261140+261140+261140+261140</f>
        <v>2350260</v>
      </c>
      <c r="G10" s="90"/>
      <c r="H10" s="90">
        <f t="shared" si="0"/>
        <v>2350260</v>
      </c>
      <c r="I10" s="89"/>
      <c r="J10" s="195">
        <f t="shared" si="1"/>
        <v>0.34083078101071973</v>
      </c>
      <c r="K10" s="140"/>
      <c r="L10" s="140"/>
      <c r="M10" s="140"/>
    </row>
    <row r="11" spans="1:13" s="127" customFormat="1" ht="24" customHeight="1" x14ac:dyDescent="0.15">
      <c r="A11" s="89" t="s">
        <v>171</v>
      </c>
      <c r="B11" s="6" t="s">
        <v>132</v>
      </c>
      <c r="C11" s="97" t="s">
        <v>156</v>
      </c>
      <c r="D11" s="104">
        <v>6953880</v>
      </c>
      <c r="E11" s="90"/>
      <c r="F11" s="90">
        <f>579490+579490+579490+579490+579490+579490+579490+579490+579490</f>
        <v>5215410</v>
      </c>
      <c r="G11" s="90"/>
      <c r="H11" s="90">
        <f t="shared" si="0"/>
        <v>5215410</v>
      </c>
      <c r="I11" s="89"/>
      <c r="J11" s="195">
        <f t="shared" si="1"/>
        <v>0.75</v>
      </c>
      <c r="K11" s="140"/>
      <c r="L11" s="140"/>
      <c r="M11" s="140"/>
    </row>
    <row r="12" spans="1:13" s="127" customFormat="1" ht="24" customHeight="1" x14ac:dyDescent="0.15">
      <c r="A12" s="89" t="s">
        <v>171</v>
      </c>
      <c r="B12" s="6" t="s">
        <v>134</v>
      </c>
      <c r="C12" s="97" t="s">
        <v>156</v>
      </c>
      <c r="D12" s="104">
        <v>3000000</v>
      </c>
      <c r="E12" s="90"/>
      <c r="F12" s="88">
        <f>138560+119230+114410+112200+118220+127420+141040+157500+135880</f>
        <v>1164460</v>
      </c>
      <c r="G12" s="90"/>
      <c r="H12" s="90">
        <f t="shared" si="0"/>
        <v>1164460</v>
      </c>
      <c r="I12" s="89"/>
      <c r="J12" s="195">
        <f t="shared" si="1"/>
        <v>0.38815333333333335</v>
      </c>
      <c r="K12" s="140"/>
      <c r="L12" s="140"/>
      <c r="M12" s="140"/>
    </row>
    <row r="13" spans="1:13" s="127" customFormat="1" ht="24" customHeight="1" x14ac:dyDescent="0.15">
      <c r="A13" s="89" t="s">
        <v>171</v>
      </c>
      <c r="B13" s="6" t="s">
        <v>136</v>
      </c>
      <c r="C13" s="97" t="s">
        <v>160</v>
      </c>
      <c r="D13" s="104">
        <v>3600000</v>
      </c>
      <c r="E13" s="90"/>
      <c r="F13" s="90">
        <f>300000+300000+300000+300000+300000+300000+300000+300000+300000</f>
        <v>2700000</v>
      </c>
      <c r="G13" s="90"/>
      <c r="H13" s="90">
        <f t="shared" si="0"/>
        <v>2700000</v>
      </c>
      <c r="I13" s="89"/>
      <c r="J13" s="195">
        <f t="shared" si="1"/>
        <v>0.75</v>
      </c>
    </row>
    <row r="14" spans="1:13" s="127" customFormat="1" ht="24" customHeight="1" x14ac:dyDescent="0.15">
      <c r="A14" s="89" t="s">
        <v>171</v>
      </c>
      <c r="B14" s="6" t="s">
        <v>138</v>
      </c>
      <c r="C14" s="97" t="s">
        <v>162</v>
      </c>
      <c r="D14" s="104">
        <v>3540480</v>
      </c>
      <c r="E14" s="90"/>
      <c r="F14" s="88">
        <f>295040+295040+295040+295040+295040+295040+295040+295040</f>
        <v>2360320</v>
      </c>
      <c r="G14" s="90"/>
      <c r="H14" s="90">
        <f t="shared" si="0"/>
        <v>2360320</v>
      </c>
      <c r="I14" s="89"/>
      <c r="J14" s="195">
        <f t="shared" si="1"/>
        <v>0.66666666666666663</v>
      </c>
    </row>
    <row r="15" spans="1:13" s="127" customFormat="1" ht="24" customHeight="1" x14ac:dyDescent="0.15">
      <c r="A15" s="89" t="s">
        <v>171</v>
      </c>
      <c r="B15" s="6" t="s">
        <v>140</v>
      </c>
      <c r="C15" s="97" t="s">
        <v>164</v>
      </c>
      <c r="D15" s="104">
        <v>3600000</v>
      </c>
      <c r="E15" s="90"/>
      <c r="F15" s="90">
        <f>300000+300000+300000+300000+300000+300000+300000+300000+300000</f>
        <v>2700000</v>
      </c>
      <c r="G15" s="90"/>
      <c r="H15" s="90">
        <f t="shared" si="0"/>
        <v>2700000</v>
      </c>
      <c r="I15" s="89"/>
      <c r="J15" s="195">
        <f t="shared" si="1"/>
        <v>0.75</v>
      </c>
    </row>
    <row r="16" spans="1:13" s="127" customFormat="1" ht="24" customHeight="1" x14ac:dyDescent="0.15">
      <c r="A16" s="89" t="s">
        <v>171</v>
      </c>
      <c r="B16" s="6" t="s">
        <v>142</v>
      </c>
      <c r="C16" s="97" t="s">
        <v>166</v>
      </c>
      <c r="D16" s="104">
        <v>97000000</v>
      </c>
      <c r="E16" s="90"/>
      <c r="F16" s="90">
        <f>8083330+8083370+8083330+8083330+8083330+8083330+8083330+8083330+8083330</f>
        <v>72750010</v>
      </c>
      <c r="G16" s="90"/>
      <c r="H16" s="90">
        <f t="shared" si="0"/>
        <v>72750010</v>
      </c>
      <c r="I16" s="89"/>
      <c r="J16" s="195">
        <f t="shared" si="1"/>
        <v>0.75000010309278353</v>
      </c>
    </row>
    <row r="17" spans="1:13" s="127" customFormat="1" ht="24" customHeight="1" x14ac:dyDescent="0.15">
      <c r="A17" s="89" t="s">
        <v>171</v>
      </c>
      <c r="B17" s="6" t="s">
        <v>144</v>
      </c>
      <c r="C17" s="97" t="s">
        <v>168</v>
      </c>
      <c r="D17" s="104">
        <v>3960000</v>
      </c>
      <c r="E17" s="90"/>
      <c r="F17" s="88">
        <f>330000+330000+330000+330000+330000+330000+330000+330000+330000</f>
        <v>2970000</v>
      </c>
      <c r="G17" s="90"/>
      <c r="H17" s="90">
        <f t="shared" si="0"/>
        <v>2970000</v>
      </c>
      <c r="I17" s="89"/>
      <c r="J17" s="195">
        <f t="shared" si="1"/>
        <v>0.75</v>
      </c>
    </row>
    <row r="18" spans="1:13" s="127" customFormat="1" ht="24" customHeight="1" x14ac:dyDescent="0.15">
      <c r="A18" s="89" t="s">
        <v>171</v>
      </c>
      <c r="B18" s="6" t="s">
        <v>198</v>
      </c>
      <c r="C18" s="97" t="s">
        <v>199</v>
      </c>
      <c r="D18" s="104">
        <v>2320000</v>
      </c>
      <c r="E18" s="90"/>
      <c r="F18" s="194">
        <f>1048000+1056000</f>
        <v>2104000</v>
      </c>
      <c r="G18" s="90"/>
      <c r="H18" s="90">
        <f>SUM(E18:G18)</f>
        <v>2104000</v>
      </c>
      <c r="I18" s="196" t="s">
        <v>379</v>
      </c>
      <c r="J18" s="195">
        <f t="shared" si="1"/>
        <v>0.90689655172413797</v>
      </c>
    </row>
    <row r="19" spans="1:13" s="127" customFormat="1" ht="24" customHeight="1" x14ac:dyDescent="0.15">
      <c r="A19" s="89" t="s">
        <v>171</v>
      </c>
      <c r="B19" s="6" t="s">
        <v>329</v>
      </c>
      <c r="C19" s="97" t="s">
        <v>353</v>
      </c>
      <c r="D19" s="104">
        <v>7900000</v>
      </c>
      <c r="E19" s="90"/>
      <c r="F19" s="88"/>
      <c r="G19" s="90">
        <v>7900000</v>
      </c>
      <c r="H19" s="90">
        <f t="shared" si="0"/>
        <v>7900000</v>
      </c>
      <c r="I19" s="193" t="s">
        <v>389</v>
      </c>
      <c r="J19" s="195">
        <f t="shared" si="1"/>
        <v>1</v>
      </c>
    </row>
    <row r="20" spans="1:13" s="127" customFormat="1" ht="24" customHeight="1" x14ac:dyDescent="0.15">
      <c r="A20" s="89" t="s">
        <v>171</v>
      </c>
      <c r="B20" s="6" t="s">
        <v>330</v>
      </c>
      <c r="C20" s="97" t="s">
        <v>354</v>
      </c>
      <c r="D20" s="104">
        <v>1260000</v>
      </c>
      <c r="E20" s="90"/>
      <c r="F20" s="88"/>
      <c r="G20" s="90">
        <v>1260000</v>
      </c>
      <c r="H20" s="90">
        <f t="shared" si="0"/>
        <v>1260000</v>
      </c>
      <c r="I20" s="193" t="s">
        <v>390</v>
      </c>
      <c r="J20" s="195">
        <f t="shared" si="1"/>
        <v>1</v>
      </c>
    </row>
    <row r="21" spans="1:13" s="127" customFormat="1" ht="24" customHeight="1" x14ac:dyDescent="0.15">
      <c r="A21" s="89" t="s">
        <v>171</v>
      </c>
      <c r="B21" s="6" t="s">
        <v>331</v>
      </c>
      <c r="C21" s="97" t="s">
        <v>355</v>
      </c>
      <c r="D21" s="104">
        <v>9500000</v>
      </c>
      <c r="E21" s="90"/>
      <c r="F21" s="88"/>
      <c r="G21" s="90">
        <v>9500000</v>
      </c>
      <c r="H21" s="90">
        <f t="shared" si="0"/>
        <v>9500000</v>
      </c>
      <c r="I21" s="193" t="s">
        <v>391</v>
      </c>
      <c r="J21" s="195">
        <f t="shared" si="1"/>
        <v>1</v>
      </c>
    </row>
    <row r="22" spans="1:13" s="127" customFormat="1" ht="24" customHeight="1" x14ac:dyDescent="0.15">
      <c r="A22" s="89" t="s">
        <v>171</v>
      </c>
      <c r="B22" s="6" t="s">
        <v>380</v>
      </c>
      <c r="C22" s="97" t="s">
        <v>388</v>
      </c>
      <c r="D22" s="104">
        <v>20399060</v>
      </c>
      <c r="E22" s="90"/>
      <c r="F22" s="88"/>
      <c r="G22" s="90">
        <v>20399060</v>
      </c>
      <c r="H22" s="90">
        <f t="shared" si="0"/>
        <v>20399060</v>
      </c>
      <c r="I22" s="193" t="s">
        <v>392</v>
      </c>
      <c r="J22" s="195">
        <f t="shared" si="1"/>
        <v>1</v>
      </c>
    </row>
    <row r="23" spans="1:13" s="127" customFormat="1" ht="24" customHeight="1" x14ac:dyDescent="0.15">
      <c r="A23" s="89" t="s">
        <v>171</v>
      </c>
      <c r="B23" s="6" t="s">
        <v>332</v>
      </c>
      <c r="C23" s="97" t="s">
        <v>356</v>
      </c>
      <c r="D23" s="104">
        <v>16500000</v>
      </c>
      <c r="E23" s="90"/>
      <c r="F23" s="88"/>
      <c r="G23" s="90">
        <v>16500000</v>
      </c>
      <c r="H23" s="90">
        <f t="shared" si="0"/>
        <v>16500000</v>
      </c>
      <c r="I23" s="193" t="s">
        <v>370</v>
      </c>
      <c r="J23" s="195">
        <f t="shared" si="1"/>
        <v>1</v>
      </c>
    </row>
    <row r="24" spans="1:13" s="127" customFormat="1" ht="24" customHeight="1" x14ac:dyDescent="0.15">
      <c r="A24" s="89" t="s">
        <v>171</v>
      </c>
      <c r="B24" s="6" t="s">
        <v>381</v>
      </c>
      <c r="C24" s="97" t="s">
        <v>388</v>
      </c>
      <c r="D24" s="104">
        <v>12366420</v>
      </c>
      <c r="E24" s="90"/>
      <c r="F24" s="88"/>
      <c r="G24" s="90">
        <v>12366420</v>
      </c>
      <c r="H24" s="90">
        <f t="shared" si="0"/>
        <v>12366420</v>
      </c>
      <c r="I24" s="193" t="s">
        <v>393</v>
      </c>
      <c r="J24" s="195">
        <f t="shared" si="1"/>
        <v>1</v>
      </c>
    </row>
    <row r="25" spans="1:13" s="127" customFormat="1" ht="24" customHeight="1" x14ac:dyDescent="0.15">
      <c r="A25" s="89" t="s">
        <v>171</v>
      </c>
      <c r="B25" s="6" t="s">
        <v>333</v>
      </c>
      <c r="C25" s="97" t="s">
        <v>357</v>
      </c>
      <c r="D25" s="104">
        <v>3000000</v>
      </c>
      <c r="E25" s="90"/>
      <c r="F25" s="88"/>
      <c r="G25" s="90">
        <v>3000000</v>
      </c>
      <c r="H25" s="90">
        <f t="shared" si="0"/>
        <v>3000000</v>
      </c>
      <c r="I25" s="193" t="s">
        <v>371</v>
      </c>
      <c r="J25" s="195">
        <f t="shared" si="1"/>
        <v>1</v>
      </c>
    </row>
    <row r="26" spans="1:13" s="127" customFormat="1" ht="24" customHeight="1" x14ac:dyDescent="0.15">
      <c r="A26" s="89" t="s">
        <v>171</v>
      </c>
      <c r="B26" s="6" t="s">
        <v>382</v>
      </c>
      <c r="C26" s="97" t="s">
        <v>388</v>
      </c>
      <c r="D26" s="104">
        <v>1317070</v>
      </c>
      <c r="E26" s="90"/>
      <c r="F26" s="88"/>
      <c r="G26" s="90">
        <v>1317070</v>
      </c>
      <c r="H26" s="90">
        <f t="shared" si="0"/>
        <v>1317070</v>
      </c>
      <c r="I26" s="193" t="s">
        <v>394</v>
      </c>
      <c r="J26" s="195">
        <f t="shared" si="1"/>
        <v>1</v>
      </c>
    </row>
    <row r="27" spans="1:13" s="127" customFormat="1" ht="24" customHeight="1" x14ac:dyDescent="0.15">
      <c r="A27" s="89" t="s">
        <v>171</v>
      </c>
      <c r="B27" s="6" t="s">
        <v>383</v>
      </c>
      <c r="C27" s="97" t="s">
        <v>388</v>
      </c>
      <c r="D27" s="104">
        <v>62242300</v>
      </c>
      <c r="E27" s="90"/>
      <c r="F27" s="88"/>
      <c r="G27" s="90">
        <v>62242300</v>
      </c>
      <c r="H27" s="90">
        <f t="shared" si="0"/>
        <v>62242300</v>
      </c>
      <c r="I27" s="193" t="s">
        <v>424</v>
      </c>
      <c r="J27" s="195">
        <f t="shared" si="1"/>
        <v>1</v>
      </c>
    </row>
    <row r="28" spans="1:13" s="127" customFormat="1" ht="24" customHeight="1" x14ac:dyDescent="0.15">
      <c r="A28" s="89" t="s">
        <v>171</v>
      </c>
      <c r="B28" s="6" t="s">
        <v>384</v>
      </c>
      <c r="C28" s="97" t="s">
        <v>388</v>
      </c>
      <c r="D28" s="104">
        <v>14953620</v>
      </c>
      <c r="E28" s="90"/>
      <c r="F28" s="88"/>
      <c r="G28" s="90">
        <v>14953620</v>
      </c>
      <c r="H28" s="90">
        <f t="shared" si="0"/>
        <v>14953620</v>
      </c>
      <c r="I28" s="193" t="s">
        <v>425</v>
      </c>
      <c r="J28" s="195">
        <f t="shared" si="1"/>
        <v>1</v>
      </c>
    </row>
    <row r="29" spans="1:13" s="127" customFormat="1" ht="24" customHeight="1" x14ac:dyDescent="0.15">
      <c r="A29" s="89" t="s">
        <v>171</v>
      </c>
      <c r="B29" s="6" t="s">
        <v>334</v>
      </c>
      <c r="C29" s="97" t="s">
        <v>358</v>
      </c>
      <c r="D29" s="104">
        <v>5985000</v>
      </c>
      <c r="E29" s="90"/>
      <c r="F29" s="88"/>
      <c r="G29" s="90">
        <v>5985000</v>
      </c>
      <c r="H29" s="90">
        <f t="shared" si="0"/>
        <v>5985000</v>
      </c>
      <c r="I29" s="193" t="s">
        <v>395</v>
      </c>
      <c r="J29" s="195">
        <f t="shared" si="1"/>
        <v>1</v>
      </c>
    </row>
    <row r="30" spans="1:13" s="127" customFormat="1" ht="24" customHeight="1" x14ac:dyDescent="0.15">
      <c r="A30" s="89" t="s">
        <v>171</v>
      </c>
      <c r="B30" s="6" t="s">
        <v>335</v>
      </c>
      <c r="C30" s="97" t="s">
        <v>359</v>
      </c>
      <c r="D30" s="104">
        <v>5583600</v>
      </c>
      <c r="E30" s="90"/>
      <c r="F30" s="88"/>
      <c r="G30" s="90">
        <v>5583600</v>
      </c>
      <c r="H30" s="90">
        <f t="shared" si="0"/>
        <v>5583600</v>
      </c>
      <c r="I30" s="193" t="s">
        <v>396</v>
      </c>
      <c r="J30" s="195">
        <f t="shared" si="1"/>
        <v>1</v>
      </c>
    </row>
    <row r="31" spans="1:13" s="127" customFormat="1" ht="24" customHeight="1" x14ac:dyDescent="0.15">
      <c r="A31" s="89" t="s">
        <v>171</v>
      </c>
      <c r="B31" s="6" t="s">
        <v>385</v>
      </c>
      <c r="C31" s="97" t="s">
        <v>388</v>
      </c>
      <c r="D31" s="104">
        <v>717850</v>
      </c>
      <c r="E31" s="90"/>
      <c r="F31" s="88"/>
      <c r="G31" s="90">
        <v>717850</v>
      </c>
      <c r="H31" s="90">
        <f t="shared" si="0"/>
        <v>717850</v>
      </c>
      <c r="I31" s="193" t="s">
        <v>397</v>
      </c>
      <c r="J31" s="195">
        <f t="shared" si="1"/>
        <v>1</v>
      </c>
      <c r="M31" s="140"/>
    </row>
    <row r="32" spans="1:13" s="127" customFormat="1" ht="24" customHeight="1" x14ac:dyDescent="0.15">
      <c r="A32" s="89" t="s">
        <v>171</v>
      </c>
      <c r="B32" s="6" t="s">
        <v>336</v>
      </c>
      <c r="C32" s="97" t="s">
        <v>360</v>
      </c>
      <c r="D32" s="104">
        <v>9500000</v>
      </c>
      <c r="E32" s="90"/>
      <c r="F32" s="88"/>
      <c r="G32" s="90">
        <v>9500000</v>
      </c>
      <c r="H32" s="90">
        <f t="shared" si="0"/>
        <v>9500000</v>
      </c>
      <c r="I32" s="193" t="s">
        <v>372</v>
      </c>
      <c r="J32" s="195">
        <f t="shared" si="1"/>
        <v>1</v>
      </c>
    </row>
    <row r="33" spans="1:10" s="127" customFormat="1" ht="24" customHeight="1" x14ac:dyDescent="0.15">
      <c r="A33" s="89" t="s">
        <v>171</v>
      </c>
      <c r="B33" s="6" t="s">
        <v>337</v>
      </c>
      <c r="C33" s="97" t="s">
        <v>358</v>
      </c>
      <c r="D33" s="104">
        <v>1347000</v>
      </c>
      <c r="E33" s="90"/>
      <c r="F33" s="88"/>
      <c r="G33" s="90">
        <v>1347000</v>
      </c>
      <c r="H33" s="90">
        <f t="shared" si="0"/>
        <v>1347000</v>
      </c>
      <c r="I33" s="193" t="s">
        <v>398</v>
      </c>
      <c r="J33" s="195">
        <f t="shared" si="1"/>
        <v>1</v>
      </c>
    </row>
    <row r="34" spans="1:10" s="127" customFormat="1" ht="24" customHeight="1" x14ac:dyDescent="0.15">
      <c r="A34" s="89" t="s">
        <v>171</v>
      </c>
      <c r="B34" s="6" t="s">
        <v>338</v>
      </c>
      <c r="C34" s="97" t="s">
        <v>361</v>
      </c>
      <c r="D34" s="104">
        <v>3467750</v>
      </c>
      <c r="E34" s="90"/>
      <c r="F34" s="88"/>
      <c r="G34" s="90">
        <v>3467750</v>
      </c>
      <c r="H34" s="90">
        <f t="shared" si="0"/>
        <v>3467750</v>
      </c>
      <c r="I34" s="193" t="s">
        <v>399</v>
      </c>
      <c r="J34" s="195">
        <f t="shared" si="1"/>
        <v>1</v>
      </c>
    </row>
    <row r="35" spans="1:10" s="127" customFormat="1" ht="24" customHeight="1" x14ac:dyDescent="0.15">
      <c r="A35" s="89" t="s">
        <v>171</v>
      </c>
      <c r="B35" s="6" t="s">
        <v>339</v>
      </c>
      <c r="C35" s="97" t="s">
        <v>362</v>
      </c>
      <c r="D35" s="104">
        <v>800000</v>
      </c>
      <c r="E35" s="90"/>
      <c r="F35" s="88"/>
      <c r="G35" s="90">
        <v>800000</v>
      </c>
      <c r="H35" s="90">
        <f t="shared" si="0"/>
        <v>800000</v>
      </c>
      <c r="I35" s="193" t="s">
        <v>400</v>
      </c>
      <c r="J35" s="195">
        <f t="shared" si="1"/>
        <v>1</v>
      </c>
    </row>
    <row r="36" spans="1:10" s="127" customFormat="1" ht="24" customHeight="1" x14ac:dyDescent="0.15">
      <c r="A36" s="89" t="s">
        <v>171</v>
      </c>
      <c r="B36" s="6" t="s">
        <v>340</v>
      </c>
      <c r="C36" s="97" t="s">
        <v>363</v>
      </c>
      <c r="D36" s="104">
        <v>1430000</v>
      </c>
      <c r="E36" s="90"/>
      <c r="F36" s="88"/>
      <c r="G36" s="90">
        <v>1430000</v>
      </c>
      <c r="H36" s="90">
        <f t="shared" si="0"/>
        <v>1430000</v>
      </c>
      <c r="I36" s="193" t="s">
        <v>401</v>
      </c>
      <c r="J36" s="195">
        <f t="shared" si="1"/>
        <v>1</v>
      </c>
    </row>
    <row r="37" spans="1:10" s="127" customFormat="1" ht="24" customHeight="1" x14ac:dyDescent="0.15">
      <c r="A37" s="89" t="s">
        <v>171</v>
      </c>
      <c r="B37" s="6" t="s">
        <v>340</v>
      </c>
      <c r="C37" s="97" t="s">
        <v>364</v>
      </c>
      <c r="D37" s="104">
        <v>1120000</v>
      </c>
      <c r="E37" s="90"/>
      <c r="F37" s="88"/>
      <c r="G37" s="90">
        <v>1120000</v>
      </c>
      <c r="H37" s="90">
        <f t="shared" si="0"/>
        <v>1120000</v>
      </c>
      <c r="I37" s="193" t="s">
        <v>373</v>
      </c>
      <c r="J37" s="195">
        <f t="shared" si="1"/>
        <v>1</v>
      </c>
    </row>
    <row r="38" spans="1:10" s="127" customFormat="1" ht="24" customHeight="1" x14ac:dyDescent="0.15">
      <c r="A38" s="89" t="s">
        <v>171</v>
      </c>
      <c r="B38" s="6" t="s">
        <v>386</v>
      </c>
      <c r="C38" s="97" t="s">
        <v>388</v>
      </c>
      <c r="D38" s="104">
        <v>19962210</v>
      </c>
      <c r="E38" s="90"/>
      <c r="F38" s="88"/>
      <c r="G38" s="90">
        <v>19962210</v>
      </c>
      <c r="H38" s="90">
        <f t="shared" si="0"/>
        <v>19962210</v>
      </c>
      <c r="I38" s="193" t="s">
        <v>401</v>
      </c>
      <c r="J38" s="195">
        <f t="shared" si="1"/>
        <v>1</v>
      </c>
    </row>
    <row r="39" spans="1:10" s="127" customFormat="1" ht="24" customHeight="1" x14ac:dyDescent="0.15">
      <c r="A39" s="89" t="s">
        <v>171</v>
      </c>
      <c r="B39" s="6" t="s">
        <v>341</v>
      </c>
      <c r="C39" s="97" t="s">
        <v>365</v>
      </c>
      <c r="D39" s="104">
        <v>990000</v>
      </c>
      <c r="E39" s="90"/>
      <c r="F39" s="88"/>
      <c r="G39" s="90">
        <v>990000</v>
      </c>
      <c r="H39" s="90">
        <f t="shared" si="0"/>
        <v>990000</v>
      </c>
      <c r="I39" s="193" t="s">
        <v>402</v>
      </c>
      <c r="J39" s="195">
        <f t="shared" si="1"/>
        <v>1</v>
      </c>
    </row>
    <row r="40" spans="1:10" s="127" customFormat="1" ht="24" customHeight="1" x14ac:dyDescent="0.15">
      <c r="A40" s="89" t="s">
        <v>171</v>
      </c>
      <c r="B40" s="6" t="s">
        <v>342</v>
      </c>
      <c r="C40" s="97" t="s">
        <v>366</v>
      </c>
      <c r="D40" s="104">
        <v>1404000</v>
      </c>
      <c r="E40" s="90"/>
      <c r="F40" s="88"/>
      <c r="G40" s="90">
        <v>1404000</v>
      </c>
      <c r="H40" s="90">
        <f t="shared" si="0"/>
        <v>1404000</v>
      </c>
      <c r="I40" s="193" t="s">
        <v>403</v>
      </c>
      <c r="J40" s="195">
        <f t="shared" si="1"/>
        <v>1</v>
      </c>
    </row>
    <row r="41" spans="1:10" s="127" customFormat="1" ht="24" customHeight="1" x14ac:dyDescent="0.15">
      <c r="A41" s="89" t="s">
        <v>171</v>
      </c>
      <c r="B41" s="6" t="s">
        <v>343</v>
      </c>
      <c r="C41" s="97" t="s">
        <v>354</v>
      </c>
      <c r="D41" s="104">
        <v>997500</v>
      </c>
      <c r="E41" s="90"/>
      <c r="F41" s="88"/>
      <c r="G41" s="90">
        <v>997500</v>
      </c>
      <c r="H41" s="90">
        <f t="shared" si="0"/>
        <v>997500</v>
      </c>
      <c r="I41" s="193" t="s">
        <v>374</v>
      </c>
      <c r="J41" s="195">
        <f t="shared" si="1"/>
        <v>1</v>
      </c>
    </row>
    <row r="42" spans="1:10" s="127" customFormat="1" ht="24" customHeight="1" x14ac:dyDescent="0.15">
      <c r="A42" s="89" t="s">
        <v>171</v>
      </c>
      <c r="B42" s="6" t="s">
        <v>344</v>
      </c>
      <c r="C42" s="97" t="s">
        <v>367</v>
      </c>
      <c r="D42" s="104">
        <v>3600000</v>
      </c>
      <c r="E42" s="90"/>
      <c r="F42" s="88"/>
      <c r="G42" s="90">
        <v>3600000</v>
      </c>
      <c r="H42" s="90">
        <f t="shared" si="0"/>
        <v>3600000</v>
      </c>
      <c r="I42" s="193" t="s">
        <v>375</v>
      </c>
      <c r="J42" s="195">
        <f t="shared" si="1"/>
        <v>1</v>
      </c>
    </row>
    <row r="43" spans="1:10" s="127" customFormat="1" ht="24" customHeight="1" x14ac:dyDescent="0.15">
      <c r="A43" s="89" t="s">
        <v>171</v>
      </c>
      <c r="B43" s="6" t="s">
        <v>345</v>
      </c>
      <c r="C43" s="97" t="s">
        <v>368</v>
      </c>
      <c r="D43" s="104">
        <v>58324760</v>
      </c>
      <c r="E43" s="90"/>
      <c r="F43" s="88"/>
      <c r="G43" s="90">
        <v>58324760</v>
      </c>
      <c r="H43" s="90">
        <f t="shared" si="0"/>
        <v>58324760</v>
      </c>
      <c r="I43" s="193" t="s">
        <v>375</v>
      </c>
      <c r="J43" s="195">
        <f t="shared" si="1"/>
        <v>1</v>
      </c>
    </row>
    <row r="44" spans="1:10" s="127" customFormat="1" ht="24" customHeight="1" x14ac:dyDescent="0.15">
      <c r="A44" s="89" t="s">
        <v>171</v>
      </c>
      <c r="B44" s="6" t="s">
        <v>346</v>
      </c>
      <c r="C44" s="97" t="s">
        <v>357</v>
      </c>
      <c r="D44" s="104">
        <v>1485000</v>
      </c>
      <c r="E44" s="90"/>
      <c r="F44" s="88"/>
      <c r="G44" s="90">
        <v>1485000</v>
      </c>
      <c r="H44" s="90">
        <f t="shared" si="0"/>
        <v>1485000</v>
      </c>
      <c r="I44" s="193" t="s">
        <v>404</v>
      </c>
      <c r="J44" s="195">
        <f t="shared" si="1"/>
        <v>1</v>
      </c>
    </row>
    <row r="45" spans="1:10" s="127" customFormat="1" ht="24" customHeight="1" x14ac:dyDescent="0.15">
      <c r="A45" s="89" t="s">
        <v>171</v>
      </c>
      <c r="B45" s="6" t="s">
        <v>347</v>
      </c>
      <c r="C45" s="97" t="s">
        <v>355</v>
      </c>
      <c r="D45" s="104">
        <v>970000</v>
      </c>
      <c r="E45" s="90"/>
      <c r="F45" s="88"/>
      <c r="G45" s="90">
        <v>970000</v>
      </c>
      <c r="H45" s="90">
        <f t="shared" si="0"/>
        <v>970000</v>
      </c>
      <c r="I45" s="193" t="s">
        <v>405</v>
      </c>
      <c r="J45" s="195">
        <f t="shared" si="1"/>
        <v>1</v>
      </c>
    </row>
    <row r="46" spans="1:10" s="127" customFormat="1" ht="24" customHeight="1" x14ac:dyDescent="0.15">
      <c r="A46" s="89" t="s">
        <v>171</v>
      </c>
      <c r="B46" s="6" t="s">
        <v>348</v>
      </c>
      <c r="C46" s="97" t="s">
        <v>355</v>
      </c>
      <c r="D46" s="104">
        <v>20900000</v>
      </c>
      <c r="E46" s="90"/>
      <c r="F46" s="88"/>
      <c r="G46" s="90">
        <v>20900000</v>
      </c>
      <c r="H46" s="90">
        <f t="shared" si="0"/>
        <v>20900000</v>
      </c>
      <c r="I46" s="193" t="s">
        <v>406</v>
      </c>
      <c r="J46" s="195">
        <f t="shared" si="1"/>
        <v>1</v>
      </c>
    </row>
    <row r="47" spans="1:10" s="127" customFormat="1" ht="24" customHeight="1" x14ac:dyDescent="0.15">
      <c r="A47" s="89" t="s">
        <v>171</v>
      </c>
      <c r="B47" s="6" t="s">
        <v>349</v>
      </c>
      <c r="C47" s="97" t="s">
        <v>353</v>
      </c>
      <c r="D47" s="104">
        <v>12741000</v>
      </c>
      <c r="E47" s="90"/>
      <c r="F47" s="88"/>
      <c r="G47" s="90">
        <v>12741000</v>
      </c>
      <c r="H47" s="90">
        <f t="shared" si="0"/>
        <v>12741000</v>
      </c>
      <c r="I47" s="193" t="s">
        <v>407</v>
      </c>
      <c r="J47" s="195">
        <f t="shared" si="1"/>
        <v>1</v>
      </c>
    </row>
    <row r="48" spans="1:10" s="127" customFormat="1" ht="24" customHeight="1" x14ac:dyDescent="0.15">
      <c r="A48" s="89" t="s">
        <v>171</v>
      </c>
      <c r="B48" s="6" t="s">
        <v>350</v>
      </c>
      <c r="C48" s="97" t="s">
        <v>369</v>
      </c>
      <c r="D48" s="104">
        <v>4262500</v>
      </c>
      <c r="E48" s="90"/>
      <c r="F48" s="88"/>
      <c r="G48" s="90">
        <v>4262500</v>
      </c>
      <c r="H48" s="90">
        <f t="shared" si="0"/>
        <v>4262500</v>
      </c>
      <c r="I48" s="193" t="s">
        <v>408</v>
      </c>
      <c r="J48" s="195">
        <f t="shared" si="1"/>
        <v>1</v>
      </c>
    </row>
    <row r="49" spans="1:10" s="127" customFormat="1" ht="24" customHeight="1" x14ac:dyDescent="0.15">
      <c r="A49" s="89" t="s">
        <v>171</v>
      </c>
      <c r="B49" s="6" t="s">
        <v>387</v>
      </c>
      <c r="C49" s="97" t="s">
        <v>388</v>
      </c>
      <c r="D49" s="104">
        <v>1172290</v>
      </c>
      <c r="E49" s="90"/>
      <c r="F49" s="88"/>
      <c r="G49" s="90">
        <v>1172290</v>
      </c>
      <c r="H49" s="90">
        <f t="shared" si="0"/>
        <v>1172290</v>
      </c>
      <c r="I49" s="193" t="s">
        <v>409</v>
      </c>
      <c r="J49" s="195">
        <f t="shared" si="1"/>
        <v>1</v>
      </c>
    </row>
    <row r="50" spans="1:10" s="127" customFormat="1" ht="24" customHeight="1" x14ac:dyDescent="0.15">
      <c r="A50" s="89" t="s">
        <v>171</v>
      </c>
      <c r="B50" s="6" t="s">
        <v>351</v>
      </c>
      <c r="C50" s="97" t="s">
        <v>358</v>
      </c>
      <c r="D50" s="104">
        <v>1300000</v>
      </c>
      <c r="E50" s="90"/>
      <c r="F50" s="88"/>
      <c r="G50" s="90">
        <v>1300000</v>
      </c>
      <c r="H50" s="90">
        <f t="shared" si="0"/>
        <v>1300000</v>
      </c>
      <c r="I50" s="193" t="s">
        <v>410</v>
      </c>
      <c r="J50" s="195">
        <f t="shared" si="1"/>
        <v>1</v>
      </c>
    </row>
    <row r="51" spans="1:10" s="127" customFormat="1" ht="24" customHeight="1" x14ac:dyDescent="0.15">
      <c r="A51" s="89" t="s">
        <v>171</v>
      </c>
      <c r="B51" s="6" t="s">
        <v>385</v>
      </c>
      <c r="C51" s="97" t="s">
        <v>388</v>
      </c>
      <c r="D51" s="104">
        <v>591170</v>
      </c>
      <c r="E51" s="90"/>
      <c r="F51" s="88"/>
      <c r="G51" s="90">
        <v>591170</v>
      </c>
      <c r="H51" s="90">
        <f t="shared" si="0"/>
        <v>591170</v>
      </c>
      <c r="I51" s="193" t="s">
        <v>411</v>
      </c>
      <c r="J51" s="195">
        <f t="shared" si="1"/>
        <v>1</v>
      </c>
    </row>
    <row r="52" spans="1:10" s="127" customFormat="1" ht="24" customHeight="1" x14ac:dyDescent="0.15">
      <c r="A52" s="89" t="s">
        <v>171</v>
      </c>
      <c r="B52" s="6" t="s">
        <v>352</v>
      </c>
      <c r="C52" s="97" t="s">
        <v>355</v>
      </c>
      <c r="D52" s="104">
        <v>904000</v>
      </c>
      <c r="E52" s="90"/>
      <c r="F52" s="88"/>
      <c r="G52" s="90">
        <v>904000</v>
      </c>
      <c r="H52" s="90">
        <f t="shared" si="0"/>
        <v>904000</v>
      </c>
      <c r="I52" s="193" t="s">
        <v>376</v>
      </c>
      <c r="J52" s="195">
        <f t="shared" si="1"/>
        <v>1</v>
      </c>
    </row>
    <row r="53" spans="1:10" s="127" customFormat="1" ht="24" customHeight="1" x14ac:dyDescent="0.15">
      <c r="A53" s="89" t="s">
        <v>171</v>
      </c>
      <c r="B53" s="6" t="s">
        <v>280</v>
      </c>
      <c r="C53" s="97" t="s">
        <v>281</v>
      </c>
      <c r="D53" s="104">
        <v>350000</v>
      </c>
      <c r="E53" s="90"/>
      <c r="F53" s="88"/>
      <c r="G53" s="90">
        <v>350000</v>
      </c>
      <c r="H53" s="90">
        <f t="shared" si="0"/>
        <v>350000</v>
      </c>
      <c r="I53" s="193" t="s">
        <v>377</v>
      </c>
      <c r="J53" s="195">
        <f>H53/D53</f>
        <v>1</v>
      </c>
    </row>
    <row r="54" spans="1:10" s="127" customFormat="1" ht="24" customHeight="1" x14ac:dyDescent="0.15">
      <c r="A54" s="89"/>
      <c r="B54" s="126" t="s">
        <v>117</v>
      </c>
      <c r="C54" s="97"/>
      <c r="D54" s="104"/>
      <c r="E54" s="90"/>
      <c r="F54" s="88"/>
      <c r="G54" s="90"/>
      <c r="H54" s="90"/>
      <c r="I54" s="193"/>
    </row>
    <row r="55" spans="1:10" s="127" customFormat="1" ht="24" customHeight="1" x14ac:dyDescent="0.15">
      <c r="A55" s="89"/>
      <c r="B55" s="6"/>
      <c r="C55" s="97"/>
      <c r="D55" s="104"/>
      <c r="E55" s="90"/>
      <c r="F55" s="88"/>
      <c r="G55" s="90"/>
      <c r="H55" s="90"/>
      <c r="I55" s="193"/>
    </row>
    <row r="56" spans="1:10" s="127" customFormat="1" ht="24" customHeight="1" x14ac:dyDescent="0.15">
      <c r="A56" s="89"/>
      <c r="B56" s="6"/>
      <c r="C56" s="97"/>
      <c r="D56" s="104"/>
      <c r="E56" s="90"/>
      <c r="F56" s="88"/>
      <c r="G56" s="90"/>
      <c r="H56" s="90"/>
      <c r="I56" s="193"/>
    </row>
    <row r="57" spans="1:10" s="127" customFormat="1" ht="24" customHeight="1" x14ac:dyDescent="0.15">
      <c r="A57" s="89"/>
      <c r="B57" s="126"/>
      <c r="C57" s="97"/>
      <c r="D57" s="104"/>
      <c r="E57" s="90"/>
      <c r="F57" s="134"/>
      <c r="G57" s="90"/>
      <c r="H57" s="90"/>
      <c r="I57" s="89"/>
    </row>
    <row r="58" spans="1:10" s="122" customFormat="1" ht="24" customHeight="1" x14ac:dyDescent="0.15">
      <c r="A58" s="86"/>
      <c r="B58" s="6"/>
      <c r="C58" s="97"/>
      <c r="D58" s="104"/>
      <c r="E58" s="87"/>
      <c r="F58" s="88"/>
      <c r="G58" s="90"/>
      <c r="H58" s="90"/>
      <c r="I58" s="89"/>
    </row>
    <row r="59" spans="1:10" s="122" customFormat="1" ht="24" customHeight="1" x14ac:dyDescent="0.15">
      <c r="A59" s="86"/>
      <c r="B59" s="11"/>
      <c r="C59" s="93"/>
      <c r="D59" s="106"/>
      <c r="E59" s="90"/>
      <c r="F59" s="90"/>
      <c r="G59" s="105"/>
      <c r="H59" s="105"/>
      <c r="I59" s="89"/>
    </row>
  </sheetData>
  <autoFilter ref="A3:N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F1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162" customWidth="1"/>
    <col min="2" max="2" width="17.21875" style="162" customWidth="1"/>
    <col min="3" max="3" width="19.109375" style="162" customWidth="1"/>
    <col min="4" max="4" width="18" style="162" customWidth="1"/>
    <col min="5" max="5" width="23.77734375" style="162" customWidth="1"/>
    <col min="6" max="16384" width="8.88671875" style="149"/>
  </cols>
  <sheetData>
    <row r="1" spans="1:5" s="142" customFormat="1" ht="36" customHeight="1" x14ac:dyDescent="0.15">
      <c r="A1" s="141" t="s">
        <v>19</v>
      </c>
      <c r="B1" s="141"/>
      <c r="C1" s="141"/>
      <c r="D1" s="141"/>
      <c r="E1" s="141"/>
    </row>
    <row r="2" spans="1:5" s="147" customFormat="1" ht="24" customHeight="1" thickBot="1" x14ac:dyDescent="0.2">
      <c r="A2" s="143" t="s">
        <v>174</v>
      </c>
      <c r="B2" s="144"/>
      <c r="C2" s="145"/>
      <c r="D2" s="145"/>
      <c r="E2" s="146" t="s">
        <v>91</v>
      </c>
    </row>
    <row r="3" spans="1:5" ht="24" customHeight="1" thickTop="1" x14ac:dyDescent="0.15">
      <c r="A3" s="197" t="s">
        <v>48</v>
      </c>
      <c r="B3" s="148" t="s">
        <v>49</v>
      </c>
      <c r="C3" s="200" t="s">
        <v>276</v>
      </c>
      <c r="D3" s="201"/>
      <c r="E3" s="202"/>
    </row>
    <row r="4" spans="1:5" ht="24" customHeight="1" x14ac:dyDescent="0.15">
      <c r="A4" s="198"/>
      <c r="B4" s="150" t="s">
        <v>50</v>
      </c>
      <c r="C4" s="151">
        <v>12000000</v>
      </c>
      <c r="D4" s="152" t="s">
        <v>85</v>
      </c>
      <c r="E4" s="153" t="s">
        <v>302</v>
      </c>
    </row>
    <row r="5" spans="1:5" ht="24" customHeight="1" x14ac:dyDescent="0.15">
      <c r="A5" s="198"/>
      <c r="B5" s="150" t="s">
        <v>51</v>
      </c>
      <c r="C5" s="154">
        <v>0.95833333333333337</v>
      </c>
      <c r="D5" s="152" t="s">
        <v>30</v>
      </c>
      <c r="E5" s="153">
        <v>11500000</v>
      </c>
    </row>
    <row r="6" spans="1:5" ht="24" customHeight="1" x14ac:dyDescent="0.15">
      <c r="A6" s="198"/>
      <c r="B6" s="150" t="s">
        <v>29</v>
      </c>
      <c r="C6" s="191">
        <v>44078</v>
      </c>
      <c r="D6" s="152" t="s">
        <v>84</v>
      </c>
      <c r="E6" s="156" t="s">
        <v>260</v>
      </c>
    </row>
    <row r="7" spans="1:5" ht="24" customHeight="1" x14ac:dyDescent="0.15">
      <c r="A7" s="198"/>
      <c r="B7" s="150" t="s">
        <v>52</v>
      </c>
      <c r="C7" s="186" t="s">
        <v>101</v>
      </c>
      <c r="D7" s="152" t="s">
        <v>53</v>
      </c>
      <c r="E7" s="158"/>
    </row>
    <row r="8" spans="1:5" ht="24" customHeight="1" x14ac:dyDescent="0.15">
      <c r="A8" s="198"/>
      <c r="B8" s="150" t="s">
        <v>54</v>
      </c>
      <c r="C8" s="157" t="s">
        <v>277</v>
      </c>
      <c r="D8" s="152" t="s">
        <v>32</v>
      </c>
      <c r="E8" s="156" t="s">
        <v>278</v>
      </c>
    </row>
    <row r="9" spans="1:5" ht="24" customHeight="1" thickBot="1" x14ac:dyDescent="0.2">
      <c r="A9" s="199"/>
      <c r="B9" s="159" t="s">
        <v>55</v>
      </c>
      <c r="C9" s="185" t="s">
        <v>170</v>
      </c>
      <c r="D9" s="160" t="s">
        <v>56</v>
      </c>
      <c r="E9" s="161" t="s">
        <v>279</v>
      </c>
    </row>
    <row r="10" spans="1:5" ht="24" customHeight="1" thickTop="1" x14ac:dyDescent="0.15">
      <c r="A10" s="197" t="s">
        <v>48</v>
      </c>
      <c r="B10" s="148" t="s">
        <v>49</v>
      </c>
      <c r="C10" s="200" t="s">
        <v>280</v>
      </c>
      <c r="D10" s="201"/>
      <c r="E10" s="202"/>
    </row>
    <row r="11" spans="1:5" ht="24" customHeight="1" x14ac:dyDescent="0.15">
      <c r="A11" s="198"/>
      <c r="B11" s="150" t="s">
        <v>50</v>
      </c>
      <c r="C11" s="151">
        <v>400000</v>
      </c>
      <c r="D11" s="152" t="s">
        <v>85</v>
      </c>
      <c r="E11" s="153" t="s">
        <v>303</v>
      </c>
    </row>
    <row r="12" spans="1:5" ht="24" customHeight="1" x14ac:dyDescent="0.15">
      <c r="A12" s="198"/>
      <c r="B12" s="150" t="s">
        <v>51</v>
      </c>
      <c r="C12" s="154">
        <v>0.875</v>
      </c>
      <c r="D12" s="152" t="s">
        <v>30</v>
      </c>
      <c r="E12" s="153">
        <v>350000</v>
      </c>
    </row>
    <row r="13" spans="1:5" ht="24" customHeight="1" x14ac:dyDescent="0.15">
      <c r="A13" s="198"/>
      <c r="B13" s="150" t="s">
        <v>29</v>
      </c>
      <c r="C13" s="191">
        <v>44082</v>
      </c>
      <c r="D13" s="152" t="s">
        <v>84</v>
      </c>
      <c r="E13" s="156" t="s">
        <v>262</v>
      </c>
    </row>
    <row r="14" spans="1:5" ht="24" customHeight="1" x14ac:dyDescent="0.15">
      <c r="A14" s="198"/>
      <c r="B14" s="150" t="s">
        <v>52</v>
      </c>
      <c r="C14" s="186" t="s">
        <v>101</v>
      </c>
      <c r="D14" s="152" t="s">
        <v>53</v>
      </c>
      <c r="E14" s="158" t="s">
        <v>274</v>
      </c>
    </row>
    <row r="15" spans="1:5" ht="24" customHeight="1" x14ac:dyDescent="0.15">
      <c r="A15" s="198"/>
      <c r="B15" s="150" t="s">
        <v>54</v>
      </c>
      <c r="C15" s="157" t="s">
        <v>277</v>
      </c>
      <c r="D15" s="152" t="s">
        <v>32</v>
      </c>
      <c r="E15" s="156" t="s">
        <v>281</v>
      </c>
    </row>
    <row r="16" spans="1:5" ht="24" customHeight="1" thickBot="1" x14ac:dyDescent="0.2">
      <c r="A16" s="199"/>
      <c r="B16" s="159" t="s">
        <v>55</v>
      </c>
      <c r="C16" s="185" t="s">
        <v>170</v>
      </c>
      <c r="D16" s="160" t="s">
        <v>56</v>
      </c>
      <c r="E16" s="161" t="s">
        <v>282</v>
      </c>
    </row>
    <row r="17" spans="1:5" ht="24" customHeight="1" thickTop="1" x14ac:dyDescent="0.15">
      <c r="A17" s="197" t="s">
        <v>48</v>
      </c>
      <c r="B17" s="148" t="s">
        <v>49</v>
      </c>
      <c r="C17" s="200" t="s">
        <v>283</v>
      </c>
      <c r="D17" s="201"/>
      <c r="E17" s="202"/>
    </row>
    <row r="18" spans="1:5" ht="24" customHeight="1" x14ac:dyDescent="0.15">
      <c r="A18" s="198"/>
      <c r="B18" s="150" t="s">
        <v>50</v>
      </c>
      <c r="C18" s="151">
        <v>53202175</v>
      </c>
      <c r="D18" s="152" t="s">
        <v>85</v>
      </c>
      <c r="E18" s="153" t="s">
        <v>304</v>
      </c>
    </row>
    <row r="19" spans="1:5" ht="24" customHeight="1" x14ac:dyDescent="0.15">
      <c r="A19" s="198"/>
      <c r="B19" s="150" t="s">
        <v>51</v>
      </c>
      <c r="C19" s="154">
        <v>0.87754927312652165</v>
      </c>
      <c r="D19" s="152" t="s">
        <v>30</v>
      </c>
      <c r="E19" s="153">
        <v>46687530</v>
      </c>
    </row>
    <row r="20" spans="1:5" ht="24" customHeight="1" x14ac:dyDescent="0.15">
      <c r="A20" s="198"/>
      <c r="B20" s="150" t="s">
        <v>29</v>
      </c>
      <c r="C20" s="155">
        <v>44083</v>
      </c>
      <c r="D20" s="152" t="s">
        <v>84</v>
      </c>
      <c r="E20" s="156" t="s">
        <v>264</v>
      </c>
    </row>
    <row r="21" spans="1:5" ht="24" customHeight="1" x14ac:dyDescent="0.15">
      <c r="A21" s="198"/>
      <c r="B21" s="150" t="s">
        <v>52</v>
      </c>
      <c r="C21" s="186" t="s">
        <v>101</v>
      </c>
      <c r="D21" s="152" t="s">
        <v>53</v>
      </c>
      <c r="E21" s="158"/>
    </row>
    <row r="22" spans="1:5" ht="24" customHeight="1" x14ac:dyDescent="0.15">
      <c r="A22" s="198"/>
      <c r="B22" s="150" t="s">
        <v>54</v>
      </c>
      <c r="C22" s="157" t="s">
        <v>285</v>
      </c>
      <c r="D22" s="152" t="s">
        <v>32</v>
      </c>
      <c r="E22" s="156" t="s">
        <v>286</v>
      </c>
    </row>
    <row r="23" spans="1:5" ht="24" customHeight="1" thickBot="1" x14ac:dyDescent="0.2">
      <c r="A23" s="199"/>
      <c r="B23" s="159" t="s">
        <v>55</v>
      </c>
      <c r="C23" s="185" t="s">
        <v>170</v>
      </c>
      <c r="D23" s="160" t="s">
        <v>56</v>
      </c>
      <c r="E23" s="161" t="s">
        <v>287</v>
      </c>
    </row>
    <row r="24" spans="1:5" ht="24" customHeight="1" thickTop="1" x14ac:dyDescent="0.15">
      <c r="A24" s="197" t="s">
        <v>48</v>
      </c>
      <c r="B24" s="148" t="s">
        <v>49</v>
      </c>
      <c r="C24" s="200" t="s">
        <v>288</v>
      </c>
      <c r="D24" s="201"/>
      <c r="E24" s="202"/>
    </row>
    <row r="25" spans="1:5" ht="24" customHeight="1" x14ac:dyDescent="0.15">
      <c r="A25" s="198"/>
      <c r="B25" s="150" t="s">
        <v>50</v>
      </c>
      <c r="C25" s="151">
        <v>5500000</v>
      </c>
      <c r="D25" s="152" t="s">
        <v>85</v>
      </c>
      <c r="E25" s="153" t="s">
        <v>305</v>
      </c>
    </row>
    <row r="26" spans="1:5" ht="24" customHeight="1" x14ac:dyDescent="0.15">
      <c r="A26" s="198"/>
      <c r="B26" s="150" t="s">
        <v>51</v>
      </c>
      <c r="C26" s="154">
        <v>0.90909090909090906</v>
      </c>
      <c r="D26" s="152" t="s">
        <v>30</v>
      </c>
      <c r="E26" s="153">
        <v>5000000</v>
      </c>
    </row>
    <row r="27" spans="1:5" ht="24" customHeight="1" x14ac:dyDescent="0.15">
      <c r="A27" s="198"/>
      <c r="B27" s="150" t="s">
        <v>29</v>
      </c>
      <c r="C27" s="191">
        <v>44083</v>
      </c>
      <c r="D27" s="152" t="s">
        <v>84</v>
      </c>
      <c r="E27" s="156" t="s">
        <v>266</v>
      </c>
    </row>
    <row r="28" spans="1:5" ht="24" customHeight="1" x14ac:dyDescent="0.15">
      <c r="A28" s="198"/>
      <c r="B28" s="150" t="s">
        <v>52</v>
      </c>
      <c r="C28" s="186" t="s">
        <v>101</v>
      </c>
      <c r="D28" s="152" t="s">
        <v>53</v>
      </c>
      <c r="E28" s="158"/>
    </row>
    <row r="29" spans="1:5" ht="24" customHeight="1" x14ac:dyDescent="0.15">
      <c r="A29" s="198"/>
      <c r="B29" s="150" t="s">
        <v>54</v>
      </c>
      <c r="C29" s="157" t="s">
        <v>277</v>
      </c>
      <c r="D29" s="152" t="s">
        <v>32</v>
      </c>
      <c r="E29" s="156" t="s">
        <v>289</v>
      </c>
    </row>
    <row r="30" spans="1:5" ht="24" customHeight="1" thickBot="1" x14ac:dyDescent="0.2">
      <c r="A30" s="199"/>
      <c r="B30" s="159" t="s">
        <v>55</v>
      </c>
      <c r="C30" s="185" t="s">
        <v>170</v>
      </c>
      <c r="D30" s="160" t="s">
        <v>56</v>
      </c>
      <c r="E30" s="161" t="s">
        <v>290</v>
      </c>
    </row>
    <row r="31" spans="1:5" ht="24" customHeight="1" thickTop="1" x14ac:dyDescent="0.15">
      <c r="A31" s="197" t="s">
        <v>48</v>
      </c>
      <c r="B31" s="148" t="s">
        <v>49</v>
      </c>
      <c r="C31" s="200" t="s">
        <v>291</v>
      </c>
      <c r="D31" s="201"/>
      <c r="E31" s="202"/>
    </row>
    <row r="32" spans="1:5" ht="24" customHeight="1" x14ac:dyDescent="0.15">
      <c r="A32" s="198"/>
      <c r="B32" s="150" t="s">
        <v>50</v>
      </c>
      <c r="C32" s="151">
        <v>1800000</v>
      </c>
      <c r="D32" s="152" t="s">
        <v>85</v>
      </c>
      <c r="E32" s="153" t="s">
        <v>306</v>
      </c>
    </row>
    <row r="33" spans="1:5" ht="24" customHeight="1" x14ac:dyDescent="0.15">
      <c r="A33" s="198"/>
      <c r="B33" s="150" t="s">
        <v>51</v>
      </c>
      <c r="C33" s="154">
        <v>0.91666666666666663</v>
      </c>
      <c r="D33" s="152" t="s">
        <v>30</v>
      </c>
      <c r="E33" s="153">
        <v>1650000</v>
      </c>
    </row>
    <row r="34" spans="1:5" ht="24" customHeight="1" x14ac:dyDescent="0.15">
      <c r="A34" s="198"/>
      <c r="B34" s="150" t="s">
        <v>29</v>
      </c>
      <c r="C34" s="191">
        <v>44091</v>
      </c>
      <c r="D34" s="152" t="s">
        <v>84</v>
      </c>
      <c r="E34" s="156" t="s">
        <v>268</v>
      </c>
    </row>
    <row r="35" spans="1:5" ht="24" customHeight="1" x14ac:dyDescent="0.15">
      <c r="A35" s="198"/>
      <c r="B35" s="150" t="s">
        <v>52</v>
      </c>
      <c r="C35" s="186" t="s">
        <v>101</v>
      </c>
      <c r="D35" s="152" t="s">
        <v>53</v>
      </c>
      <c r="E35" s="158" t="s">
        <v>275</v>
      </c>
    </row>
    <row r="36" spans="1:5" ht="24" customHeight="1" x14ac:dyDescent="0.15">
      <c r="A36" s="198"/>
      <c r="B36" s="150" t="s">
        <v>54</v>
      </c>
      <c r="C36" s="157" t="s">
        <v>277</v>
      </c>
      <c r="D36" s="152" t="s">
        <v>32</v>
      </c>
      <c r="E36" s="156" t="s">
        <v>292</v>
      </c>
    </row>
    <row r="37" spans="1:5" ht="24" customHeight="1" thickBot="1" x14ac:dyDescent="0.2">
      <c r="A37" s="199"/>
      <c r="B37" s="159" t="s">
        <v>55</v>
      </c>
      <c r="C37" s="185" t="s">
        <v>170</v>
      </c>
      <c r="D37" s="160" t="s">
        <v>56</v>
      </c>
      <c r="E37" s="161" t="s">
        <v>293</v>
      </c>
    </row>
    <row r="38" spans="1:5" ht="24" customHeight="1" thickTop="1" x14ac:dyDescent="0.15">
      <c r="A38" s="197" t="s">
        <v>48</v>
      </c>
      <c r="B38" s="148" t="s">
        <v>49</v>
      </c>
      <c r="C38" s="200" t="s">
        <v>294</v>
      </c>
      <c r="D38" s="201"/>
      <c r="E38" s="202"/>
    </row>
    <row r="39" spans="1:5" ht="24" customHeight="1" x14ac:dyDescent="0.15">
      <c r="A39" s="198"/>
      <c r="B39" s="150" t="s">
        <v>50</v>
      </c>
      <c r="C39" s="151">
        <v>22000000</v>
      </c>
      <c r="D39" s="152" t="s">
        <v>85</v>
      </c>
      <c r="E39" s="153" t="s">
        <v>307</v>
      </c>
    </row>
    <row r="40" spans="1:5" ht="24" customHeight="1" x14ac:dyDescent="0.15">
      <c r="A40" s="198"/>
      <c r="B40" s="150" t="s">
        <v>51</v>
      </c>
      <c r="C40" s="154">
        <v>0.95</v>
      </c>
      <c r="D40" s="152" t="s">
        <v>30</v>
      </c>
      <c r="E40" s="153">
        <v>20900000</v>
      </c>
    </row>
    <row r="41" spans="1:5" ht="24" customHeight="1" x14ac:dyDescent="0.15">
      <c r="A41" s="198"/>
      <c r="B41" s="150" t="s">
        <v>29</v>
      </c>
      <c r="C41" s="191">
        <v>44095</v>
      </c>
      <c r="D41" s="152" t="s">
        <v>84</v>
      </c>
      <c r="E41" s="156" t="s">
        <v>270</v>
      </c>
    </row>
    <row r="42" spans="1:5" ht="24" customHeight="1" x14ac:dyDescent="0.15">
      <c r="A42" s="198"/>
      <c r="B42" s="150" t="s">
        <v>52</v>
      </c>
      <c r="C42" s="186" t="s">
        <v>101</v>
      </c>
      <c r="D42" s="152" t="s">
        <v>53</v>
      </c>
      <c r="E42" s="158"/>
    </row>
    <row r="43" spans="1:5" ht="24" customHeight="1" x14ac:dyDescent="0.15">
      <c r="A43" s="198"/>
      <c r="B43" s="150" t="s">
        <v>54</v>
      </c>
      <c r="C43" s="157" t="s">
        <v>277</v>
      </c>
      <c r="D43" s="152" t="s">
        <v>32</v>
      </c>
      <c r="E43" s="156" t="s">
        <v>295</v>
      </c>
    </row>
    <row r="44" spans="1:5" ht="24" customHeight="1" thickBot="1" x14ac:dyDescent="0.2">
      <c r="A44" s="199"/>
      <c r="B44" s="159" t="s">
        <v>55</v>
      </c>
      <c r="C44" s="185" t="s">
        <v>170</v>
      </c>
      <c r="D44" s="160" t="s">
        <v>56</v>
      </c>
      <c r="E44" s="161" t="s">
        <v>296</v>
      </c>
    </row>
    <row r="45" spans="1:5" ht="24" customHeight="1" thickTop="1" x14ac:dyDescent="0.15">
      <c r="A45" s="197" t="s">
        <v>48</v>
      </c>
      <c r="B45" s="148" t="s">
        <v>49</v>
      </c>
      <c r="C45" s="200" t="s">
        <v>297</v>
      </c>
      <c r="D45" s="201"/>
      <c r="E45" s="202"/>
    </row>
    <row r="46" spans="1:5" ht="24" customHeight="1" x14ac:dyDescent="0.15">
      <c r="A46" s="198"/>
      <c r="B46" s="150" t="s">
        <v>50</v>
      </c>
      <c r="C46" s="151">
        <v>1500000</v>
      </c>
      <c r="D46" s="152" t="s">
        <v>85</v>
      </c>
      <c r="E46" s="153" t="s">
        <v>308</v>
      </c>
    </row>
    <row r="47" spans="1:5" ht="24" customHeight="1" x14ac:dyDescent="0.15">
      <c r="A47" s="198"/>
      <c r="B47" s="150" t="s">
        <v>51</v>
      </c>
      <c r="C47" s="154">
        <v>0.94733333333333336</v>
      </c>
      <c r="D47" s="152" t="s">
        <v>30</v>
      </c>
      <c r="E47" s="153">
        <v>1421000</v>
      </c>
    </row>
    <row r="48" spans="1:5" ht="24" customHeight="1" x14ac:dyDescent="0.15">
      <c r="A48" s="198"/>
      <c r="B48" s="150" t="s">
        <v>29</v>
      </c>
      <c r="C48" s="191">
        <v>44096</v>
      </c>
      <c r="D48" s="152" t="s">
        <v>84</v>
      </c>
      <c r="E48" s="156" t="s">
        <v>273</v>
      </c>
    </row>
    <row r="49" spans="1:5" ht="24" customHeight="1" x14ac:dyDescent="0.15">
      <c r="A49" s="198"/>
      <c r="B49" s="150" t="s">
        <v>52</v>
      </c>
      <c r="C49" s="186" t="s">
        <v>101</v>
      </c>
      <c r="D49" s="152" t="s">
        <v>53</v>
      </c>
      <c r="E49" s="158" t="s">
        <v>275</v>
      </c>
    </row>
    <row r="50" spans="1:5" ht="24" customHeight="1" x14ac:dyDescent="0.15">
      <c r="A50" s="198"/>
      <c r="B50" s="150" t="s">
        <v>54</v>
      </c>
      <c r="C50" s="157" t="s">
        <v>298</v>
      </c>
      <c r="D50" s="152" t="s">
        <v>32</v>
      </c>
      <c r="E50" s="156" t="s">
        <v>311</v>
      </c>
    </row>
    <row r="51" spans="1:5" ht="24" customHeight="1" thickBot="1" x14ac:dyDescent="0.2">
      <c r="A51" s="199"/>
      <c r="B51" s="159" t="s">
        <v>55</v>
      </c>
      <c r="C51" s="185" t="s">
        <v>170</v>
      </c>
      <c r="D51" s="160" t="s">
        <v>56</v>
      </c>
      <c r="E51" s="161" t="s">
        <v>299</v>
      </c>
    </row>
    <row r="52" spans="1:5" ht="24" customHeight="1" thickTop="1" x14ac:dyDescent="0.15">
      <c r="A52" s="197" t="s">
        <v>48</v>
      </c>
      <c r="B52" s="148" t="s">
        <v>49</v>
      </c>
      <c r="C52" s="200" t="s">
        <v>300</v>
      </c>
      <c r="D52" s="201"/>
      <c r="E52" s="202"/>
    </row>
    <row r="53" spans="1:5" ht="24" customHeight="1" x14ac:dyDescent="0.15">
      <c r="A53" s="198"/>
      <c r="B53" s="150" t="s">
        <v>50</v>
      </c>
      <c r="C53" s="151">
        <v>1550000</v>
      </c>
      <c r="D53" s="152" t="s">
        <v>85</v>
      </c>
      <c r="E53" s="153" t="s">
        <v>309</v>
      </c>
    </row>
    <row r="54" spans="1:5" ht="24" customHeight="1" x14ac:dyDescent="0.15">
      <c r="A54" s="198"/>
      <c r="B54" s="150" t="s">
        <v>51</v>
      </c>
      <c r="C54" s="154">
        <v>0.92903225806451617</v>
      </c>
      <c r="D54" s="152" t="s">
        <v>30</v>
      </c>
      <c r="E54" s="153">
        <v>1440000</v>
      </c>
    </row>
    <row r="55" spans="1:5" ht="24" customHeight="1" x14ac:dyDescent="0.15">
      <c r="A55" s="198"/>
      <c r="B55" s="150" t="s">
        <v>29</v>
      </c>
      <c r="C55" s="191">
        <v>44096</v>
      </c>
      <c r="D55" s="152" t="s">
        <v>84</v>
      </c>
      <c r="E55" s="156" t="s">
        <v>272</v>
      </c>
    </row>
    <row r="56" spans="1:5" ht="24" customHeight="1" x14ac:dyDescent="0.15">
      <c r="A56" s="198"/>
      <c r="B56" s="150" t="s">
        <v>52</v>
      </c>
      <c r="C56" s="186" t="s">
        <v>101</v>
      </c>
      <c r="D56" s="152" t="s">
        <v>53</v>
      </c>
      <c r="E56" s="158" t="s">
        <v>275</v>
      </c>
    </row>
    <row r="57" spans="1:5" ht="24" customHeight="1" x14ac:dyDescent="0.15">
      <c r="A57" s="198"/>
      <c r="B57" s="150" t="s">
        <v>54</v>
      </c>
      <c r="C57" s="157" t="s">
        <v>298</v>
      </c>
      <c r="D57" s="152" t="s">
        <v>32</v>
      </c>
      <c r="E57" s="156" t="s">
        <v>313</v>
      </c>
    </row>
    <row r="58" spans="1:5" ht="24" customHeight="1" thickBot="1" x14ac:dyDescent="0.2">
      <c r="A58" s="199"/>
      <c r="B58" s="159" t="s">
        <v>55</v>
      </c>
      <c r="C58" s="185" t="s">
        <v>170</v>
      </c>
      <c r="D58" s="160" t="s">
        <v>56</v>
      </c>
      <c r="E58" s="161" t="s">
        <v>301</v>
      </c>
    </row>
    <row r="59" spans="1:5" ht="24" customHeight="1" thickTop="1" x14ac:dyDescent="0.15"/>
  </sheetData>
  <mergeCells count="16">
    <mergeCell ref="A45:A51"/>
    <mergeCell ref="C45:E45"/>
    <mergeCell ref="A52:A58"/>
    <mergeCell ref="C52:E52"/>
    <mergeCell ref="A24:A30"/>
    <mergeCell ref="C24:E24"/>
    <mergeCell ref="A31:A37"/>
    <mergeCell ref="C31:E31"/>
    <mergeCell ref="A38:A44"/>
    <mergeCell ref="C38:E38"/>
    <mergeCell ref="A3:A9"/>
    <mergeCell ref="C3:E3"/>
    <mergeCell ref="A10:A16"/>
    <mergeCell ref="C10:E10"/>
    <mergeCell ref="A17:A23"/>
    <mergeCell ref="C17:E17"/>
  </mergeCells>
  <phoneticPr fontId="2" type="noConversion"/>
  <conditionalFormatting sqref="C7:C9">
    <cfRule type="duplicateValues" dxfId="8" priority="10"/>
  </conditionalFormatting>
  <conditionalFormatting sqref="C14:C15">
    <cfRule type="duplicateValues" dxfId="7" priority="8"/>
  </conditionalFormatting>
  <conditionalFormatting sqref="C21:C23">
    <cfRule type="duplicateValues" dxfId="6" priority="7"/>
  </conditionalFormatting>
  <conditionalFormatting sqref="C28:C30">
    <cfRule type="duplicateValues" dxfId="5" priority="6"/>
  </conditionalFormatting>
  <conditionalFormatting sqref="C35:C37">
    <cfRule type="duplicateValues" dxfId="4" priority="5"/>
  </conditionalFormatting>
  <conditionalFormatting sqref="C42:C44">
    <cfRule type="duplicateValues" dxfId="3" priority="4"/>
  </conditionalFormatting>
  <conditionalFormatting sqref="C49:C51">
    <cfRule type="duplicateValues" dxfId="2" priority="3"/>
  </conditionalFormatting>
  <conditionalFormatting sqref="C56:C58">
    <cfRule type="duplicateValues" dxfId="1" priority="2"/>
  </conditionalFormatting>
  <conditionalFormatting sqref="C16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showGridLines="0" zoomScaleNormal="100" workbookViewId="0">
      <selection activeCell="A3" sqref="A3"/>
    </sheetView>
  </sheetViews>
  <sheetFormatPr defaultRowHeight="20.25" customHeight="1" x14ac:dyDescent="0.15"/>
  <cols>
    <col min="1" max="1" width="17.109375" style="70" customWidth="1"/>
    <col min="2" max="2" width="20.44140625" style="70" customWidth="1"/>
    <col min="3" max="3" width="18.33203125" style="70" customWidth="1"/>
    <col min="4" max="6" width="15.5546875" style="70" customWidth="1"/>
    <col min="7" max="16384" width="8.88671875" style="34"/>
  </cols>
  <sheetData>
    <row r="1" spans="1:9" s="82" customFormat="1" ht="36" customHeight="1" x14ac:dyDescent="0.15">
      <c r="A1" s="17" t="s">
        <v>20</v>
      </c>
      <c r="B1" s="17"/>
      <c r="C1" s="17"/>
      <c r="D1" s="17"/>
      <c r="E1" s="17"/>
      <c r="F1" s="17"/>
    </row>
    <row r="2" spans="1:9" ht="20.25" customHeight="1" thickBot="1" x14ac:dyDescent="0.2">
      <c r="A2" s="111" t="s">
        <v>174</v>
      </c>
      <c r="B2" s="74"/>
      <c r="C2" s="64"/>
      <c r="D2" s="64"/>
      <c r="E2" s="64"/>
      <c r="F2" s="65" t="s">
        <v>91</v>
      </c>
    </row>
    <row r="3" spans="1:9" ht="20.25" customHeight="1" thickTop="1" x14ac:dyDescent="0.15">
      <c r="A3" s="113" t="s">
        <v>28</v>
      </c>
      <c r="B3" s="213" t="s">
        <v>276</v>
      </c>
      <c r="C3" s="213"/>
      <c r="D3" s="213"/>
      <c r="E3" s="213"/>
      <c r="F3" s="214"/>
    </row>
    <row r="4" spans="1:9" ht="20.25" customHeight="1" x14ac:dyDescent="0.15">
      <c r="A4" s="215" t="s">
        <v>36</v>
      </c>
      <c r="B4" s="205" t="s">
        <v>29</v>
      </c>
      <c r="C4" s="218" t="s">
        <v>78</v>
      </c>
      <c r="D4" s="135" t="s">
        <v>37</v>
      </c>
      <c r="E4" s="135" t="s">
        <v>30</v>
      </c>
      <c r="F4" s="136" t="s">
        <v>99</v>
      </c>
    </row>
    <row r="5" spans="1:9" ht="20.25" customHeight="1" x14ac:dyDescent="0.15">
      <c r="A5" s="216"/>
      <c r="B5" s="205"/>
      <c r="C5" s="219"/>
      <c r="D5" s="135" t="s">
        <v>38</v>
      </c>
      <c r="E5" s="135" t="s">
        <v>31</v>
      </c>
      <c r="F5" s="136" t="s">
        <v>39</v>
      </c>
    </row>
    <row r="6" spans="1:9" ht="20.25" customHeight="1" x14ac:dyDescent="0.15">
      <c r="A6" s="216"/>
      <c r="B6" s="220">
        <v>44078</v>
      </c>
      <c r="C6" s="221" t="s">
        <v>259</v>
      </c>
      <c r="D6" s="223">
        <v>12000000</v>
      </c>
      <c r="E6" s="223">
        <v>11500000</v>
      </c>
      <c r="F6" s="225">
        <v>0.95833333333333337</v>
      </c>
      <c r="G6" s="75"/>
      <c r="H6" s="139"/>
      <c r="I6" s="139"/>
    </row>
    <row r="7" spans="1:9" ht="20.25" customHeight="1" x14ac:dyDescent="0.15">
      <c r="A7" s="217"/>
      <c r="B7" s="220"/>
      <c r="C7" s="222"/>
      <c r="D7" s="224"/>
      <c r="E7" s="224"/>
      <c r="F7" s="225"/>
    </row>
    <row r="8" spans="1:9" ht="20.25" customHeight="1" x14ac:dyDescent="0.15">
      <c r="A8" s="203" t="s">
        <v>32</v>
      </c>
      <c r="B8" s="137" t="s">
        <v>33</v>
      </c>
      <c r="C8" s="137" t="s">
        <v>42</v>
      </c>
      <c r="D8" s="205" t="s">
        <v>34</v>
      </c>
      <c r="E8" s="205"/>
      <c r="F8" s="206"/>
    </row>
    <row r="9" spans="1:9" ht="20.25" customHeight="1" x14ac:dyDescent="0.15">
      <c r="A9" s="204"/>
      <c r="B9" s="10" t="s">
        <v>278</v>
      </c>
      <c r="C9" s="10" t="s">
        <v>314</v>
      </c>
      <c r="D9" s="207" t="s">
        <v>279</v>
      </c>
      <c r="E9" s="208"/>
      <c r="F9" s="209"/>
    </row>
    <row r="10" spans="1:9" ht="20.25" customHeight="1" x14ac:dyDescent="0.15">
      <c r="A10" s="131" t="s">
        <v>41</v>
      </c>
      <c r="B10" s="210" t="s">
        <v>170</v>
      </c>
      <c r="C10" s="210"/>
      <c r="D10" s="211"/>
      <c r="E10" s="211"/>
      <c r="F10" s="212"/>
    </row>
    <row r="11" spans="1:9" ht="20.25" customHeight="1" x14ac:dyDescent="0.15">
      <c r="A11" s="131" t="s">
        <v>40</v>
      </c>
      <c r="B11" s="211" t="s">
        <v>315</v>
      </c>
      <c r="C11" s="211"/>
      <c r="D11" s="211"/>
      <c r="E11" s="211"/>
      <c r="F11" s="212"/>
    </row>
    <row r="12" spans="1:9" ht="20.25" customHeight="1" thickBot="1" x14ac:dyDescent="0.2">
      <c r="A12" s="114" t="s">
        <v>35</v>
      </c>
      <c r="B12" s="226"/>
      <c r="C12" s="226"/>
      <c r="D12" s="226"/>
      <c r="E12" s="226"/>
      <c r="F12" s="227"/>
    </row>
    <row r="13" spans="1:9" ht="20.25" customHeight="1" thickTop="1" x14ac:dyDescent="0.15">
      <c r="A13" s="113" t="s">
        <v>28</v>
      </c>
      <c r="B13" s="213" t="s">
        <v>280</v>
      </c>
      <c r="C13" s="213"/>
      <c r="D13" s="213"/>
      <c r="E13" s="213"/>
      <c r="F13" s="214"/>
    </row>
    <row r="14" spans="1:9" ht="20.25" customHeight="1" x14ac:dyDescent="0.15">
      <c r="A14" s="215" t="s">
        <v>36</v>
      </c>
      <c r="B14" s="205" t="s">
        <v>29</v>
      </c>
      <c r="C14" s="218" t="s">
        <v>78</v>
      </c>
      <c r="D14" s="135" t="s">
        <v>37</v>
      </c>
      <c r="E14" s="135" t="s">
        <v>30</v>
      </c>
      <c r="F14" s="136" t="s">
        <v>99</v>
      </c>
    </row>
    <row r="15" spans="1:9" ht="20.25" customHeight="1" x14ac:dyDescent="0.15">
      <c r="A15" s="216"/>
      <c r="B15" s="205"/>
      <c r="C15" s="219"/>
      <c r="D15" s="135" t="s">
        <v>38</v>
      </c>
      <c r="E15" s="135" t="s">
        <v>31</v>
      </c>
      <c r="F15" s="136" t="s">
        <v>39</v>
      </c>
    </row>
    <row r="16" spans="1:9" ht="20.25" customHeight="1" x14ac:dyDescent="0.15">
      <c r="A16" s="216"/>
      <c r="B16" s="220">
        <v>44082</v>
      </c>
      <c r="C16" s="221" t="s">
        <v>261</v>
      </c>
      <c r="D16" s="223">
        <v>400000</v>
      </c>
      <c r="E16" s="223">
        <v>350000</v>
      </c>
      <c r="F16" s="225">
        <v>0.875</v>
      </c>
      <c r="G16" s="75"/>
      <c r="H16" s="139"/>
      <c r="I16" s="139"/>
    </row>
    <row r="17" spans="1:9" ht="20.25" customHeight="1" x14ac:dyDescent="0.15">
      <c r="A17" s="217"/>
      <c r="B17" s="220"/>
      <c r="C17" s="222"/>
      <c r="D17" s="224"/>
      <c r="E17" s="224"/>
      <c r="F17" s="225"/>
    </row>
    <row r="18" spans="1:9" ht="20.25" customHeight="1" x14ac:dyDescent="0.15">
      <c r="A18" s="203" t="s">
        <v>32</v>
      </c>
      <c r="B18" s="137" t="s">
        <v>33</v>
      </c>
      <c r="C18" s="137" t="s">
        <v>42</v>
      </c>
      <c r="D18" s="205" t="s">
        <v>34</v>
      </c>
      <c r="E18" s="205"/>
      <c r="F18" s="206"/>
    </row>
    <row r="19" spans="1:9" ht="20.25" customHeight="1" x14ac:dyDescent="0.15">
      <c r="A19" s="204"/>
      <c r="B19" s="10" t="s">
        <v>281</v>
      </c>
      <c r="C19" s="10" t="s">
        <v>316</v>
      </c>
      <c r="D19" s="207" t="s">
        <v>282</v>
      </c>
      <c r="E19" s="208"/>
      <c r="F19" s="209"/>
    </row>
    <row r="20" spans="1:9" ht="20.25" customHeight="1" x14ac:dyDescent="0.15">
      <c r="A20" s="131" t="s">
        <v>41</v>
      </c>
      <c r="B20" s="210" t="s">
        <v>170</v>
      </c>
      <c r="C20" s="210"/>
      <c r="D20" s="211"/>
      <c r="E20" s="211"/>
      <c r="F20" s="212"/>
    </row>
    <row r="21" spans="1:9" ht="20.25" customHeight="1" x14ac:dyDescent="0.15">
      <c r="A21" s="131" t="s">
        <v>40</v>
      </c>
      <c r="B21" s="211" t="s">
        <v>315</v>
      </c>
      <c r="C21" s="211"/>
      <c r="D21" s="211"/>
      <c r="E21" s="211"/>
      <c r="F21" s="212"/>
    </row>
    <row r="22" spans="1:9" ht="20.25" customHeight="1" thickBot="1" x14ac:dyDescent="0.2">
      <c r="A22" s="114" t="s">
        <v>35</v>
      </c>
      <c r="B22" s="226"/>
      <c r="C22" s="226"/>
      <c r="D22" s="226"/>
      <c r="E22" s="226"/>
      <c r="F22" s="227"/>
    </row>
    <row r="23" spans="1:9" ht="20.25" customHeight="1" thickTop="1" x14ac:dyDescent="0.15">
      <c r="A23" s="113" t="s">
        <v>28</v>
      </c>
      <c r="B23" s="213" t="s">
        <v>283</v>
      </c>
      <c r="C23" s="213"/>
      <c r="D23" s="213"/>
      <c r="E23" s="213"/>
      <c r="F23" s="214"/>
    </row>
    <row r="24" spans="1:9" ht="20.25" customHeight="1" x14ac:dyDescent="0.15">
      <c r="A24" s="215" t="s">
        <v>36</v>
      </c>
      <c r="B24" s="205" t="s">
        <v>29</v>
      </c>
      <c r="C24" s="218" t="s">
        <v>78</v>
      </c>
      <c r="D24" s="188" t="s">
        <v>37</v>
      </c>
      <c r="E24" s="188" t="s">
        <v>30</v>
      </c>
      <c r="F24" s="189" t="s">
        <v>99</v>
      </c>
    </row>
    <row r="25" spans="1:9" ht="20.25" customHeight="1" x14ac:dyDescent="0.15">
      <c r="A25" s="216"/>
      <c r="B25" s="205"/>
      <c r="C25" s="219"/>
      <c r="D25" s="188" t="s">
        <v>38</v>
      </c>
      <c r="E25" s="188" t="s">
        <v>31</v>
      </c>
      <c r="F25" s="189" t="s">
        <v>39</v>
      </c>
    </row>
    <row r="26" spans="1:9" ht="20.25" customHeight="1" x14ac:dyDescent="0.15">
      <c r="A26" s="216"/>
      <c r="B26" s="220">
        <v>44083</v>
      </c>
      <c r="C26" s="221" t="s">
        <v>263</v>
      </c>
      <c r="D26" s="223">
        <v>53202175</v>
      </c>
      <c r="E26" s="223">
        <v>46687530</v>
      </c>
      <c r="F26" s="225">
        <v>0.87754927312652165</v>
      </c>
      <c r="G26" s="75"/>
      <c r="H26" s="139"/>
      <c r="I26" s="139"/>
    </row>
    <row r="27" spans="1:9" ht="20.25" customHeight="1" x14ac:dyDescent="0.15">
      <c r="A27" s="217"/>
      <c r="B27" s="220"/>
      <c r="C27" s="222"/>
      <c r="D27" s="224"/>
      <c r="E27" s="224"/>
      <c r="F27" s="225"/>
    </row>
    <row r="28" spans="1:9" ht="20.25" customHeight="1" x14ac:dyDescent="0.15">
      <c r="A28" s="203" t="s">
        <v>32</v>
      </c>
      <c r="B28" s="190" t="s">
        <v>33</v>
      </c>
      <c r="C28" s="190" t="s">
        <v>42</v>
      </c>
      <c r="D28" s="205" t="s">
        <v>34</v>
      </c>
      <c r="E28" s="205"/>
      <c r="F28" s="206"/>
    </row>
    <row r="29" spans="1:9" ht="20.25" customHeight="1" x14ac:dyDescent="0.15">
      <c r="A29" s="204"/>
      <c r="B29" s="10" t="s">
        <v>286</v>
      </c>
      <c r="C29" s="10" t="s">
        <v>317</v>
      </c>
      <c r="D29" s="207" t="s">
        <v>287</v>
      </c>
      <c r="E29" s="208"/>
      <c r="F29" s="209"/>
    </row>
    <row r="30" spans="1:9" ht="20.25" customHeight="1" x14ac:dyDescent="0.15">
      <c r="A30" s="131" t="s">
        <v>41</v>
      </c>
      <c r="B30" s="210" t="s">
        <v>170</v>
      </c>
      <c r="C30" s="210"/>
      <c r="D30" s="211"/>
      <c r="E30" s="211"/>
      <c r="F30" s="212"/>
    </row>
    <row r="31" spans="1:9" ht="20.25" customHeight="1" x14ac:dyDescent="0.15">
      <c r="A31" s="131" t="s">
        <v>40</v>
      </c>
      <c r="B31" s="211" t="s">
        <v>284</v>
      </c>
      <c r="C31" s="211"/>
      <c r="D31" s="211"/>
      <c r="E31" s="211"/>
      <c r="F31" s="212"/>
    </row>
    <row r="32" spans="1:9" ht="20.25" customHeight="1" thickBot="1" x14ac:dyDescent="0.2">
      <c r="A32" s="114" t="s">
        <v>35</v>
      </c>
      <c r="B32" s="226"/>
      <c r="C32" s="226"/>
      <c r="D32" s="226"/>
      <c r="E32" s="226"/>
      <c r="F32" s="227"/>
    </row>
    <row r="33" spans="1:9" ht="20.25" customHeight="1" thickTop="1" x14ac:dyDescent="0.15">
      <c r="A33" s="113" t="s">
        <v>28</v>
      </c>
      <c r="B33" s="213" t="s">
        <v>288</v>
      </c>
      <c r="C33" s="213"/>
      <c r="D33" s="213"/>
      <c r="E33" s="213"/>
      <c r="F33" s="214"/>
    </row>
    <row r="34" spans="1:9" ht="20.25" customHeight="1" x14ac:dyDescent="0.15">
      <c r="A34" s="215" t="s">
        <v>36</v>
      </c>
      <c r="B34" s="205" t="s">
        <v>29</v>
      </c>
      <c r="C34" s="218" t="s">
        <v>78</v>
      </c>
      <c r="D34" s="188" t="s">
        <v>37</v>
      </c>
      <c r="E34" s="188" t="s">
        <v>30</v>
      </c>
      <c r="F34" s="189" t="s">
        <v>99</v>
      </c>
    </row>
    <row r="35" spans="1:9" ht="20.25" customHeight="1" x14ac:dyDescent="0.15">
      <c r="A35" s="216"/>
      <c r="B35" s="205"/>
      <c r="C35" s="219"/>
      <c r="D35" s="188" t="s">
        <v>38</v>
      </c>
      <c r="E35" s="188" t="s">
        <v>31</v>
      </c>
      <c r="F35" s="189" t="s">
        <v>39</v>
      </c>
    </row>
    <row r="36" spans="1:9" ht="20.25" customHeight="1" x14ac:dyDescent="0.15">
      <c r="A36" s="216"/>
      <c r="B36" s="220">
        <v>44083</v>
      </c>
      <c r="C36" s="228" t="s">
        <v>265</v>
      </c>
      <c r="D36" s="223">
        <v>5500000</v>
      </c>
      <c r="E36" s="223">
        <v>5000000</v>
      </c>
      <c r="F36" s="225">
        <v>0.90909090909090906</v>
      </c>
      <c r="G36" s="75"/>
      <c r="H36" s="139"/>
      <c r="I36" s="139"/>
    </row>
    <row r="37" spans="1:9" ht="20.25" customHeight="1" x14ac:dyDescent="0.15">
      <c r="A37" s="217"/>
      <c r="B37" s="220"/>
      <c r="C37" s="222"/>
      <c r="D37" s="224"/>
      <c r="E37" s="224"/>
      <c r="F37" s="225"/>
    </row>
    <row r="38" spans="1:9" ht="20.25" customHeight="1" x14ac:dyDescent="0.15">
      <c r="A38" s="203" t="s">
        <v>32</v>
      </c>
      <c r="B38" s="190" t="s">
        <v>33</v>
      </c>
      <c r="C38" s="190" t="s">
        <v>42</v>
      </c>
      <c r="D38" s="205" t="s">
        <v>34</v>
      </c>
      <c r="E38" s="205"/>
      <c r="F38" s="206"/>
    </row>
    <row r="39" spans="1:9" ht="20.25" customHeight="1" x14ac:dyDescent="0.15">
      <c r="A39" s="204"/>
      <c r="B39" s="10" t="s">
        <v>289</v>
      </c>
      <c r="C39" s="10" t="s">
        <v>318</v>
      </c>
      <c r="D39" s="207" t="s">
        <v>290</v>
      </c>
      <c r="E39" s="208"/>
      <c r="F39" s="209"/>
    </row>
    <row r="40" spans="1:9" ht="20.25" customHeight="1" x14ac:dyDescent="0.15">
      <c r="A40" s="131" t="s">
        <v>41</v>
      </c>
      <c r="B40" s="210" t="s">
        <v>170</v>
      </c>
      <c r="C40" s="210"/>
      <c r="D40" s="211"/>
      <c r="E40" s="211"/>
      <c r="F40" s="212"/>
    </row>
    <row r="41" spans="1:9" ht="20.25" customHeight="1" x14ac:dyDescent="0.15">
      <c r="A41" s="131" t="s">
        <v>40</v>
      </c>
      <c r="B41" s="211" t="s">
        <v>315</v>
      </c>
      <c r="C41" s="211"/>
      <c r="D41" s="211"/>
      <c r="E41" s="211"/>
      <c r="F41" s="212"/>
    </row>
    <row r="42" spans="1:9" ht="20.25" customHeight="1" thickBot="1" x14ac:dyDescent="0.2">
      <c r="A42" s="114" t="s">
        <v>35</v>
      </c>
      <c r="B42" s="226"/>
      <c r="C42" s="226"/>
      <c r="D42" s="226"/>
      <c r="E42" s="226"/>
      <c r="F42" s="227"/>
    </row>
    <row r="43" spans="1:9" ht="20.25" customHeight="1" thickTop="1" x14ac:dyDescent="0.15">
      <c r="A43" s="113" t="s">
        <v>28</v>
      </c>
      <c r="B43" s="213" t="s">
        <v>291</v>
      </c>
      <c r="C43" s="213"/>
      <c r="D43" s="213"/>
      <c r="E43" s="213"/>
      <c r="F43" s="214"/>
    </row>
    <row r="44" spans="1:9" ht="20.25" customHeight="1" x14ac:dyDescent="0.15">
      <c r="A44" s="215" t="s">
        <v>36</v>
      </c>
      <c r="B44" s="205" t="s">
        <v>29</v>
      </c>
      <c r="C44" s="218" t="s">
        <v>78</v>
      </c>
      <c r="D44" s="188" t="s">
        <v>37</v>
      </c>
      <c r="E44" s="188" t="s">
        <v>30</v>
      </c>
      <c r="F44" s="189" t="s">
        <v>99</v>
      </c>
    </row>
    <row r="45" spans="1:9" ht="20.25" customHeight="1" x14ac:dyDescent="0.15">
      <c r="A45" s="216"/>
      <c r="B45" s="205"/>
      <c r="C45" s="219"/>
      <c r="D45" s="188" t="s">
        <v>38</v>
      </c>
      <c r="E45" s="188" t="s">
        <v>31</v>
      </c>
      <c r="F45" s="189" t="s">
        <v>39</v>
      </c>
    </row>
    <row r="46" spans="1:9" ht="20.25" customHeight="1" x14ac:dyDescent="0.15">
      <c r="A46" s="216"/>
      <c r="B46" s="220">
        <v>44091</v>
      </c>
      <c r="C46" s="221" t="s">
        <v>267</v>
      </c>
      <c r="D46" s="223">
        <v>1800000</v>
      </c>
      <c r="E46" s="223">
        <v>1650000</v>
      </c>
      <c r="F46" s="225">
        <v>0.91666666666666663</v>
      </c>
      <c r="G46" s="75"/>
      <c r="H46" s="139"/>
      <c r="I46" s="139"/>
    </row>
    <row r="47" spans="1:9" ht="20.25" customHeight="1" x14ac:dyDescent="0.15">
      <c r="A47" s="217"/>
      <c r="B47" s="220"/>
      <c r="C47" s="222"/>
      <c r="D47" s="224"/>
      <c r="E47" s="224"/>
      <c r="F47" s="225"/>
    </row>
    <row r="48" spans="1:9" ht="20.25" customHeight="1" x14ac:dyDescent="0.15">
      <c r="A48" s="203" t="s">
        <v>32</v>
      </c>
      <c r="B48" s="190" t="s">
        <v>33</v>
      </c>
      <c r="C48" s="190" t="s">
        <v>42</v>
      </c>
      <c r="D48" s="205" t="s">
        <v>34</v>
      </c>
      <c r="E48" s="205"/>
      <c r="F48" s="206"/>
    </row>
    <row r="49" spans="1:9" ht="20.25" customHeight="1" x14ac:dyDescent="0.15">
      <c r="A49" s="204"/>
      <c r="B49" s="10" t="s">
        <v>292</v>
      </c>
      <c r="C49" s="10" t="s">
        <v>319</v>
      </c>
      <c r="D49" s="207" t="s">
        <v>293</v>
      </c>
      <c r="E49" s="208"/>
      <c r="F49" s="209"/>
    </row>
    <row r="50" spans="1:9" ht="20.25" customHeight="1" x14ac:dyDescent="0.15">
      <c r="A50" s="131" t="s">
        <v>41</v>
      </c>
      <c r="B50" s="210" t="s">
        <v>170</v>
      </c>
      <c r="C50" s="210"/>
      <c r="D50" s="211"/>
      <c r="E50" s="211"/>
      <c r="F50" s="212"/>
    </row>
    <row r="51" spans="1:9" ht="20.25" customHeight="1" x14ac:dyDescent="0.15">
      <c r="A51" s="131" t="s">
        <v>40</v>
      </c>
      <c r="B51" s="211" t="s">
        <v>315</v>
      </c>
      <c r="C51" s="211"/>
      <c r="D51" s="211"/>
      <c r="E51" s="211"/>
      <c r="F51" s="212"/>
    </row>
    <row r="52" spans="1:9" ht="20.25" customHeight="1" thickBot="1" x14ac:dyDescent="0.2">
      <c r="A52" s="114" t="s">
        <v>35</v>
      </c>
      <c r="B52" s="226"/>
      <c r="C52" s="226"/>
      <c r="D52" s="226"/>
      <c r="E52" s="226"/>
      <c r="F52" s="227"/>
    </row>
    <row r="53" spans="1:9" ht="20.25" customHeight="1" thickTop="1" x14ac:dyDescent="0.15">
      <c r="A53" s="113" t="s">
        <v>28</v>
      </c>
      <c r="B53" s="213" t="s">
        <v>294</v>
      </c>
      <c r="C53" s="213"/>
      <c r="D53" s="213"/>
      <c r="E53" s="213"/>
      <c r="F53" s="214"/>
    </row>
    <row r="54" spans="1:9" ht="20.25" customHeight="1" x14ac:dyDescent="0.15">
      <c r="A54" s="215" t="s">
        <v>36</v>
      </c>
      <c r="B54" s="205" t="s">
        <v>29</v>
      </c>
      <c r="C54" s="218" t="s">
        <v>78</v>
      </c>
      <c r="D54" s="188" t="s">
        <v>37</v>
      </c>
      <c r="E54" s="188" t="s">
        <v>30</v>
      </c>
      <c r="F54" s="189" t="s">
        <v>99</v>
      </c>
    </row>
    <row r="55" spans="1:9" ht="20.25" customHeight="1" x14ac:dyDescent="0.15">
      <c r="A55" s="216"/>
      <c r="B55" s="205"/>
      <c r="C55" s="219"/>
      <c r="D55" s="188" t="s">
        <v>38</v>
      </c>
      <c r="E55" s="188" t="s">
        <v>31</v>
      </c>
      <c r="F55" s="189" t="s">
        <v>39</v>
      </c>
    </row>
    <row r="56" spans="1:9" ht="20.25" customHeight="1" x14ac:dyDescent="0.15">
      <c r="A56" s="216"/>
      <c r="B56" s="220">
        <v>44095</v>
      </c>
      <c r="C56" s="221" t="s">
        <v>269</v>
      </c>
      <c r="D56" s="223">
        <v>22000000</v>
      </c>
      <c r="E56" s="223">
        <v>20900000</v>
      </c>
      <c r="F56" s="225">
        <v>0.95</v>
      </c>
      <c r="G56" s="75"/>
      <c r="H56" s="139"/>
      <c r="I56" s="139"/>
    </row>
    <row r="57" spans="1:9" ht="20.25" customHeight="1" x14ac:dyDescent="0.15">
      <c r="A57" s="217"/>
      <c r="B57" s="220"/>
      <c r="C57" s="222"/>
      <c r="D57" s="224"/>
      <c r="E57" s="224"/>
      <c r="F57" s="225"/>
    </row>
    <row r="58" spans="1:9" ht="20.25" customHeight="1" x14ac:dyDescent="0.15">
      <c r="A58" s="203" t="s">
        <v>32</v>
      </c>
      <c r="B58" s="190" t="s">
        <v>33</v>
      </c>
      <c r="C58" s="190" t="s">
        <v>42</v>
      </c>
      <c r="D58" s="205" t="s">
        <v>34</v>
      </c>
      <c r="E58" s="205"/>
      <c r="F58" s="206"/>
    </row>
    <row r="59" spans="1:9" ht="20.25" customHeight="1" x14ac:dyDescent="0.15">
      <c r="A59" s="204"/>
      <c r="B59" s="10" t="s">
        <v>295</v>
      </c>
      <c r="C59" s="10" t="s">
        <v>320</v>
      </c>
      <c r="D59" s="207" t="s">
        <v>296</v>
      </c>
      <c r="E59" s="208"/>
      <c r="F59" s="209"/>
    </row>
    <row r="60" spans="1:9" ht="20.25" customHeight="1" x14ac:dyDescent="0.15">
      <c r="A60" s="131" t="s">
        <v>41</v>
      </c>
      <c r="B60" s="210" t="s">
        <v>170</v>
      </c>
      <c r="C60" s="210"/>
      <c r="D60" s="211"/>
      <c r="E60" s="211"/>
      <c r="F60" s="212"/>
    </row>
    <row r="61" spans="1:9" ht="20.25" customHeight="1" x14ac:dyDescent="0.15">
      <c r="A61" s="131" t="s">
        <v>40</v>
      </c>
      <c r="B61" s="211" t="s">
        <v>315</v>
      </c>
      <c r="C61" s="211"/>
      <c r="D61" s="211"/>
      <c r="E61" s="211"/>
      <c r="F61" s="212"/>
    </row>
    <row r="62" spans="1:9" ht="20.25" customHeight="1" thickBot="1" x14ac:dyDescent="0.2">
      <c r="A62" s="114" t="s">
        <v>35</v>
      </c>
      <c r="B62" s="226"/>
      <c r="C62" s="226"/>
      <c r="D62" s="226"/>
      <c r="E62" s="226"/>
      <c r="F62" s="227"/>
    </row>
    <row r="63" spans="1:9" ht="20.25" customHeight="1" thickTop="1" x14ac:dyDescent="0.15">
      <c r="A63" s="113" t="s">
        <v>28</v>
      </c>
      <c r="B63" s="213" t="s">
        <v>297</v>
      </c>
      <c r="C63" s="213"/>
      <c r="D63" s="213"/>
      <c r="E63" s="213"/>
      <c r="F63" s="214"/>
    </row>
    <row r="64" spans="1:9" ht="20.25" customHeight="1" x14ac:dyDescent="0.15">
      <c r="A64" s="215" t="s">
        <v>36</v>
      </c>
      <c r="B64" s="205" t="s">
        <v>29</v>
      </c>
      <c r="C64" s="218" t="s">
        <v>78</v>
      </c>
      <c r="D64" s="188" t="s">
        <v>37</v>
      </c>
      <c r="E64" s="188" t="s">
        <v>30</v>
      </c>
      <c r="F64" s="189" t="s">
        <v>99</v>
      </c>
    </row>
    <row r="65" spans="1:9" ht="20.25" customHeight="1" x14ac:dyDescent="0.15">
      <c r="A65" s="216"/>
      <c r="B65" s="205"/>
      <c r="C65" s="219"/>
      <c r="D65" s="188" t="s">
        <v>38</v>
      </c>
      <c r="E65" s="188" t="s">
        <v>31</v>
      </c>
      <c r="F65" s="189" t="s">
        <v>39</v>
      </c>
    </row>
    <row r="66" spans="1:9" ht="20.25" customHeight="1" x14ac:dyDescent="0.15">
      <c r="A66" s="216"/>
      <c r="B66" s="220">
        <v>44096</v>
      </c>
      <c r="C66" s="221" t="s">
        <v>271</v>
      </c>
      <c r="D66" s="223">
        <v>1500000</v>
      </c>
      <c r="E66" s="223">
        <v>1421000</v>
      </c>
      <c r="F66" s="225">
        <v>0.94733333333333336</v>
      </c>
      <c r="G66" s="75"/>
      <c r="H66" s="139"/>
      <c r="I66" s="139"/>
    </row>
    <row r="67" spans="1:9" ht="20.25" customHeight="1" x14ac:dyDescent="0.15">
      <c r="A67" s="217"/>
      <c r="B67" s="220"/>
      <c r="C67" s="222"/>
      <c r="D67" s="224"/>
      <c r="E67" s="224"/>
      <c r="F67" s="225"/>
    </row>
    <row r="68" spans="1:9" ht="20.25" customHeight="1" x14ac:dyDescent="0.15">
      <c r="A68" s="203" t="s">
        <v>32</v>
      </c>
      <c r="B68" s="190" t="s">
        <v>33</v>
      </c>
      <c r="C68" s="190" t="s">
        <v>42</v>
      </c>
      <c r="D68" s="205" t="s">
        <v>34</v>
      </c>
      <c r="E68" s="205"/>
      <c r="F68" s="206"/>
    </row>
    <row r="69" spans="1:9" ht="20.25" customHeight="1" x14ac:dyDescent="0.15">
      <c r="A69" s="204"/>
      <c r="B69" s="10" t="s">
        <v>310</v>
      </c>
      <c r="C69" s="10" t="s">
        <v>321</v>
      </c>
      <c r="D69" s="207" t="s">
        <v>299</v>
      </c>
      <c r="E69" s="208"/>
      <c r="F69" s="209"/>
    </row>
    <row r="70" spans="1:9" ht="20.25" customHeight="1" x14ac:dyDescent="0.15">
      <c r="A70" s="131" t="s">
        <v>41</v>
      </c>
      <c r="B70" s="210" t="s">
        <v>170</v>
      </c>
      <c r="C70" s="210"/>
      <c r="D70" s="211"/>
      <c r="E70" s="211"/>
      <c r="F70" s="212"/>
    </row>
    <row r="71" spans="1:9" ht="20.25" customHeight="1" x14ac:dyDescent="0.15">
      <c r="A71" s="131" t="s">
        <v>40</v>
      </c>
      <c r="B71" s="211" t="s">
        <v>315</v>
      </c>
      <c r="C71" s="211"/>
      <c r="D71" s="211"/>
      <c r="E71" s="211"/>
      <c r="F71" s="212"/>
    </row>
    <row r="72" spans="1:9" ht="20.25" customHeight="1" thickBot="1" x14ac:dyDescent="0.2">
      <c r="A72" s="114" t="s">
        <v>35</v>
      </c>
      <c r="B72" s="226"/>
      <c r="C72" s="226"/>
      <c r="D72" s="226"/>
      <c r="E72" s="226"/>
      <c r="F72" s="227"/>
    </row>
    <row r="73" spans="1:9" ht="20.25" customHeight="1" thickTop="1" x14ac:dyDescent="0.15">
      <c r="A73" s="113" t="s">
        <v>28</v>
      </c>
      <c r="B73" s="213" t="s">
        <v>300</v>
      </c>
      <c r="C73" s="213"/>
      <c r="D73" s="213"/>
      <c r="E73" s="213"/>
      <c r="F73" s="214"/>
    </row>
    <row r="74" spans="1:9" ht="20.25" customHeight="1" x14ac:dyDescent="0.15">
      <c r="A74" s="215" t="s">
        <v>36</v>
      </c>
      <c r="B74" s="205" t="s">
        <v>29</v>
      </c>
      <c r="C74" s="218" t="s">
        <v>78</v>
      </c>
      <c r="D74" s="188" t="s">
        <v>37</v>
      </c>
      <c r="E74" s="188" t="s">
        <v>30</v>
      </c>
      <c r="F74" s="189" t="s">
        <v>99</v>
      </c>
    </row>
    <row r="75" spans="1:9" ht="20.25" customHeight="1" x14ac:dyDescent="0.15">
      <c r="A75" s="216"/>
      <c r="B75" s="205"/>
      <c r="C75" s="219"/>
      <c r="D75" s="188" t="s">
        <v>38</v>
      </c>
      <c r="E75" s="188" t="s">
        <v>31</v>
      </c>
      <c r="F75" s="189" t="s">
        <v>39</v>
      </c>
    </row>
    <row r="76" spans="1:9" ht="20.25" customHeight="1" x14ac:dyDescent="0.15">
      <c r="A76" s="216"/>
      <c r="B76" s="220">
        <v>44096</v>
      </c>
      <c r="C76" s="221" t="s">
        <v>271</v>
      </c>
      <c r="D76" s="223">
        <v>1550000</v>
      </c>
      <c r="E76" s="223">
        <v>1440000</v>
      </c>
      <c r="F76" s="225">
        <v>0.92903225806451617</v>
      </c>
      <c r="G76" s="75"/>
      <c r="H76" s="139"/>
      <c r="I76" s="139"/>
    </row>
    <row r="77" spans="1:9" ht="20.25" customHeight="1" x14ac:dyDescent="0.15">
      <c r="A77" s="217"/>
      <c r="B77" s="220"/>
      <c r="C77" s="222"/>
      <c r="D77" s="224"/>
      <c r="E77" s="224"/>
      <c r="F77" s="225"/>
    </row>
    <row r="78" spans="1:9" ht="20.25" customHeight="1" x14ac:dyDescent="0.15">
      <c r="A78" s="203" t="s">
        <v>32</v>
      </c>
      <c r="B78" s="190" t="s">
        <v>33</v>
      </c>
      <c r="C78" s="190" t="s">
        <v>42</v>
      </c>
      <c r="D78" s="205" t="s">
        <v>34</v>
      </c>
      <c r="E78" s="205"/>
      <c r="F78" s="206"/>
    </row>
    <row r="79" spans="1:9" ht="20.25" customHeight="1" x14ac:dyDescent="0.15">
      <c r="A79" s="204"/>
      <c r="B79" s="10" t="s">
        <v>312</v>
      </c>
      <c r="C79" s="10" t="s">
        <v>322</v>
      </c>
      <c r="D79" s="207" t="s">
        <v>301</v>
      </c>
      <c r="E79" s="208"/>
      <c r="F79" s="209"/>
    </row>
    <row r="80" spans="1:9" ht="20.25" customHeight="1" x14ac:dyDescent="0.15">
      <c r="A80" s="131" t="s">
        <v>41</v>
      </c>
      <c r="B80" s="210" t="s">
        <v>170</v>
      </c>
      <c r="C80" s="210"/>
      <c r="D80" s="211"/>
      <c r="E80" s="211"/>
      <c r="F80" s="212"/>
    </row>
    <row r="81" spans="1:6" ht="20.25" customHeight="1" x14ac:dyDescent="0.15">
      <c r="A81" s="131" t="s">
        <v>40</v>
      </c>
      <c r="B81" s="211" t="s">
        <v>315</v>
      </c>
      <c r="C81" s="211"/>
      <c r="D81" s="211"/>
      <c r="E81" s="211"/>
      <c r="F81" s="212"/>
    </row>
    <row r="82" spans="1:6" ht="20.25" customHeight="1" thickBot="1" x14ac:dyDescent="0.2">
      <c r="A82" s="114" t="s">
        <v>35</v>
      </c>
      <c r="B82" s="226"/>
      <c r="C82" s="226"/>
      <c r="D82" s="226"/>
      <c r="E82" s="226"/>
      <c r="F82" s="227"/>
    </row>
    <row r="83" spans="1:6" ht="20.25" customHeight="1" thickTop="1" x14ac:dyDescent="0.15"/>
  </sheetData>
  <mergeCells count="120">
    <mergeCell ref="B82:F82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22:F22"/>
    <mergeCell ref="A18:A19"/>
    <mergeCell ref="D18:F18"/>
    <mergeCell ref="D19:F19"/>
    <mergeCell ref="B20:F20"/>
    <mergeCell ref="B21:F2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D8:F8"/>
    <mergeCell ref="D9:F9"/>
    <mergeCell ref="B10:F10"/>
    <mergeCell ref="B11:F1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2020-09-07T06:36:39Z</cp:lastPrinted>
  <dcterms:created xsi:type="dcterms:W3CDTF">2014-01-20T06:24:27Z</dcterms:created>
  <dcterms:modified xsi:type="dcterms:W3CDTF">2020-10-06T07:58:30Z</dcterms:modified>
</cp:coreProperties>
</file>