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29" r:id="rId1"/>
    <sheet name="용역 발주계획" sheetId="30" r:id="rId2"/>
    <sheet name="공사 발주계획" sheetId="31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calcPr calcId="162913"/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6" i="6"/>
  <c r="F5" i="6"/>
  <c r="F4" i="6"/>
  <c r="H19" i="6"/>
  <c r="H14" i="6"/>
  <c r="H15" i="6"/>
  <c r="H16" i="6"/>
  <c r="H17" i="6"/>
  <c r="H18" i="6"/>
  <c r="F15" i="24" l="1"/>
  <c r="C12" i="23"/>
  <c r="H13" i="6" l="1"/>
  <c r="F6" i="24"/>
  <c r="C5" i="23" l="1"/>
  <c r="H10" i="6" l="1"/>
  <c r="H11" i="6"/>
  <c r="H12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<sst xmlns="http://schemas.openxmlformats.org/spreadsheetml/2006/main" count="349" uniqueCount="237">
  <si>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</si>
  <si>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</si>
  <si>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</si>
  <si>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</si>
  <si>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</si>
  <si>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</si>
  <si>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</si>
  <si>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</si>
  <si>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</si>
  <si>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</si>
  <si>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</si>
  <si>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</si>
  <si>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</si>
  <si>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</si>
  <si>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</si>
  <si>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</si>
  <si>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</si>
  <si>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</si>
  <si>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</si>
  <si>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</si>
  <si>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</si>
  <si>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</si>
  <si>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</si>
  <si>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</si>
  <si>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</si>
  <si>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</si>
  <si>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</si>
  <si>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</si>
  <si>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</si>
  <si>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</si>
  <si>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</si>
  <si>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</si>
  <si>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</si>
  <si>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</si>
  <si>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</si>
  <si>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</si>
  <si>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</si>
  <si>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</si>
  <si>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</si>
  <si>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</si>
  <si>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</si>
  <si>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</si>
  <si>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</si>
  <si>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</si>
  <si>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</si>
  <si>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</si>
  <si>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</si>
  <si>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</si>
  <si>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</si>
  <si>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</si>
  <si>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</si>
  <si>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</si>
  <si>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</si>
  <si>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</si>
  <si>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</si>
  <si>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</si>
  <si>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</si>
  <si>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</si>
  <si>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</si>
  <si>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</si>
  <si>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</si>
  <si>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</si>
  <si>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</si>
  <si>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</si>
  <si>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</si>
  <si>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</si>
  <si>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</si>
  <si>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</si>
  <si>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</si>
  <si>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</si>
  <si>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</si>
  <si>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</si>
  <si>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</si>
  <si>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</si>
  <si>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</si>
  <si>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</si>
  <si>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</si>
  <si>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</si>
  <si>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</si>
  <si>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</si>
  <si>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</si>
  <si>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</si>
  <si>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</si>
  <si>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</si>
  <si>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</si>
  <si>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</si>
  <si>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</si>
  <si>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</si>
  <si>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</si>
  <si>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</si>
  <si>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</si>
  <si>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</si>
  <si>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</si>
  <si>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</si>
  <si>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</si>
  <si>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</si>
  <si>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</si>
  <si>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</si>
  <si>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</si>
  <si>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</si>
  <si>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</si>
  <si>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</si>
  <si>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</si>
  <si>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</si>
  <si>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</si>
  <si>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</si>
  <si>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</si>
  <si>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</si>
  <si>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</si>
  <si>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</si>
  <si>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</si>
  <si>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</si>
  <si>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</si>
  <si>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</si>
  <si>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</si>
  <si>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</si>
  <si>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</si>
  <si>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</si>
  <si>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</si>
  <si>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</si>
  <si>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</si>
  <si>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</si>
  <si>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</si>
  <si>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</si>
  <si>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</si>
  <si>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</si>
  <si>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</si>
  <si>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</si>
  <si>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</si>
  <si>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엘지전자㈜</t>
    <phoneticPr fontId="4" type="noConversion"/>
  </si>
  <si>
    <t>마케팅스토리</t>
    <phoneticPr fontId="4" type="noConversion"/>
  </si>
  <si>
    <t>2019년 수련관 승강기 유지보수</t>
    <phoneticPr fontId="4" type="noConversion"/>
  </si>
  <si>
    <t xml:space="preserve">  </t>
    <phoneticPr fontId="4" type="noConversion"/>
  </si>
  <si>
    <t>수의총액</t>
  </si>
  <si>
    <t>.</t>
    <phoneticPr fontId="4" type="noConversion"/>
  </si>
  <si>
    <t>㈜프린트라인</t>
  </si>
  <si>
    <t>제3회 국제 청소년 컨퍼런스 in 성남 참가자 명찰 제작</t>
  </si>
  <si>
    <t>플러스디자인하우스</t>
  </si>
  <si>
    <t>welcome to 성남(3차) 워크북 제작</t>
  </si>
  <si>
    <t>시설물안전연구원㈜</t>
  </si>
  <si>
    <t>농업회사법인사과깡패주식회사</t>
  </si>
  <si>
    <t>2019. 청소년 자유시장 행사물품 임차</t>
  </si>
  <si>
    <t>물품 발주계획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</si>
  <si>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</si>
  <si>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</si>
  <si>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</si>
  <si>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사업명(계약명)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</si>
  <si>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</si>
  <si>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</si>
  <si>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</si>
  <si>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</si>
  <si>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</si>
  <si>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</si>
  <si>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</si>
  <si>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</si>
  <si>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</si>
  <si>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분당판교청소년수련관</t>
    <phoneticPr fontId="4" type="noConversion"/>
  </si>
  <si>
    <t>용역 발주계획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</si>
  <si>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</si>
  <si>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</si>
  <si>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</si>
  <si>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</si>
  <si>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</si>
  <si>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</si>
  <si>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</si>
  <si>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</si>
  <si>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</si>
  <si>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</si>
  <si>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분당판교청소년수련관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</si>
  <si>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</si>
  <si>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</si>
  <si>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</si>
  <si>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</si>
  <si>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</si>
  <si>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</si>
  <si>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-해당사항 없음-</t>
    <phoneticPr fontId="4" type="noConversion"/>
  </si>
  <si>
    <t>장</t>
    <phoneticPr fontId="4" type="noConversion"/>
  </si>
  <si>
    <t>강혜경</t>
    <phoneticPr fontId="4" type="noConversion"/>
  </si>
  <si>
    <t>031-729-9612</t>
    <phoneticPr fontId="4" type="noConversion"/>
  </si>
  <si>
    <t>상장케이스 제작</t>
    <phoneticPr fontId="4" type="noConversion"/>
  </si>
  <si>
    <t>조경시설 유지관리</t>
    <phoneticPr fontId="4" type="noConversion"/>
  </si>
  <si>
    <t>강서농원</t>
    <phoneticPr fontId="4" type="noConversion"/>
  </si>
  <si>
    <t>수련관 홍보 물품</t>
    <phoneticPr fontId="4" type="noConversion"/>
  </si>
  <si>
    <t>청바지프로젝트 감사해YO! 홍보 영상 제작</t>
  </si>
  <si>
    <t>수의총액</t>
    <phoneticPr fontId="4" type="noConversion"/>
  </si>
  <si>
    <t>분당판교청소년수련관</t>
    <phoneticPr fontId="4" type="noConversion"/>
  </si>
  <si>
    <t>김선화</t>
    <phoneticPr fontId="4" type="noConversion"/>
  </si>
  <si>
    <t>031-729-9633</t>
    <phoneticPr fontId="4" type="noConversion"/>
  </si>
  <si>
    <t>장</t>
    <phoneticPr fontId="4" type="noConversion"/>
  </si>
  <si>
    <t>정채빈</t>
    <phoneticPr fontId="4" type="noConversion"/>
  </si>
  <si>
    <t>031-729-9634</t>
    <phoneticPr fontId="4" type="noConversion"/>
  </si>
  <si>
    <t>A4</t>
    <phoneticPr fontId="4" type="noConversion"/>
  </si>
  <si>
    <t xml:space="preserve"> 개</t>
    <phoneticPr fontId="4" type="noConversion"/>
  </si>
  <si>
    <t>2020년 1분기(1~3월) 프로그램 안내지 제작</t>
  </si>
  <si>
    <t>B4</t>
    <phoneticPr fontId="4" type="noConversion"/>
  </si>
  <si>
    <t>김인영</t>
    <phoneticPr fontId="4" type="noConversion"/>
  </si>
  <si>
    <t>031-729-9659</t>
    <phoneticPr fontId="4" type="noConversion"/>
  </si>
  <si>
    <t>힐링로드 축제 홍보 책자</t>
    <phoneticPr fontId="4" type="noConversion"/>
  </si>
  <si>
    <t>이치준</t>
    <phoneticPr fontId="4" type="noConversion"/>
  </si>
  <si>
    <t>031-729-9639</t>
    <phoneticPr fontId="4" type="noConversion"/>
  </si>
  <si>
    <t>2019년 하반기 시설물 정기 점검</t>
  </si>
  <si>
    <t>공공청소년수련시설프로그램 새콤달콤 미니사과 따기 체험</t>
  </si>
  <si>
    <t>2019.11.19</t>
    <phoneticPr fontId="4" type="noConversion"/>
  </si>
  <si>
    <t>2019.11.28</t>
    <phoneticPr fontId="4" type="noConversion"/>
  </si>
  <si>
    <t>희망일굼터</t>
  </si>
  <si>
    <t>2019.11.19 ~ 11.28</t>
    <phoneticPr fontId="4" type="noConversion"/>
  </si>
  <si>
    <t>이의목</t>
    <phoneticPr fontId="4" type="noConversion"/>
  </si>
  <si>
    <t>충북 청주시 상당구 남일면 효촌송정3길29</t>
    <phoneticPr fontId="4" type="noConversion"/>
  </si>
  <si>
    <t>충북 청주시 상당구 남일면 효촌송정3길29</t>
    <phoneticPr fontId="4" type="noConversion"/>
  </si>
  <si>
    <t>힐링로드 축제 홍보 영상</t>
    <phoneticPr fontId="4" type="noConversion"/>
  </si>
  <si>
    <t>동아리 대축제 현수막 제작</t>
    <phoneticPr fontId="4" type="noConversion"/>
  </si>
  <si>
    <t>개</t>
    <phoneticPr fontId="4" type="noConversion"/>
  </si>
  <si>
    <t>장효지</t>
    <phoneticPr fontId="4" type="noConversion"/>
  </si>
  <si>
    <t>031-729-9638</t>
    <phoneticPr fontId="4" type="noConversion"/>
  </si>
  <si>
    <t>판교 TV 꿈네트워크 홍보 영상 제작</t>
    <phoneticPr fontId="4" type="noConversion"/>
  </si>
  <si>
    <t>김소연</t>
    <phoneticPr fontId="4" type="noConversion"/>
  </si>
  <si>
    <t>031-729-9641</t>
    <phoneticPr fontId="4" type="noConversion"/>
  </si>
  <si>
    <t>판교 TV 꿈 네트워크 - 나의 꿈 공작소 차량 임차</t>
  </si>
  <si>
    <t>2019.11.15</t>
    <phoneticPr fontId="4" type="noConversion"/>
  </si>
  <si>
    <t>㈜뉴한솔고속</t>
  </si>
  <si>
    <t>경기도 성남시 수정구 산성대로 189 7층</t>
  </si>
  <si>
    <t>경기도 성남시 수정구 산성대로 189 7층</t>
    <phoneticPr fontId="4" type="noConversion"/>
  </si>
  <si>
    <t>판교 TV 꿈 네트워크 - 나의 꿈 공작소 차량 임차</t>
    <phoneticPr fontId="4" type="noConversion"/>
  </si>
  <si>
    <t>판교 TV 꿈 네트워크 - 나의 꿈 공작소 차량 임차</t>
    <phoneticPr fontId="4" type="noConversion"/>
  </si>
  <si>
    <t>2019.11.14</t>
    <phoneticPr fontId="4" type="noConversion"/>
  </si>
  <si>
    <t>2019.11.14</t>
    <phoneticPr fontId="4" type="noConversion"/>
  </si>
  <si>
    <t>2019.11.14 ~ 11.15</t>
    <phoneticPr fontId="4" type="noConversion"/>
  </si>
  <si>
    <t>2019.11.14 ~ 11.15</t>
    <phoneticPr fontId="4" type="noConversion"/>
  </si>
  <si>
    <t>박예숙</t>
  </si>
  <si>
    <t>㈜뉴한솔고속</t>
    <phoneticPr fontId="4" type="noConversion"/>
  </si>
  <si>
    <t>상장케이스 제작</t>
    <phoneticPr fontId="4" type="noConversion"/>
  </si>
  <si>
    <t>희망일굼터</t>
    <phoneticPr fontId="4" type="noConversion"/>
  </si>
  <si>
    <t>12월 지급예정</t>
    <phoneticPr fontId="4" type="noConversion"/>
  </si>
  <si>
    <t>1월, 2월, 3월, 4월, 5월, 6월, 7월, 8월, 9월, 10월</t>
    <phoneticPr fontId="4" type="noConversion"/>
  </si>
  <si>
    <t>1월, 2월, 3월, 4월, 5월, 6월, 7월, 8월, 9월, 10월, 11월</t>
    <phoneticPr fontId="4" type="noConversion"/>
  </si>
  <si>
    <t>1회, 2회, 3회, 4회, 5회, 6회, 7회</t>
    <phoneticPr fontId="4" type="noConversion"/>
  </si>
  <si>
    <t>판교공원 생태프로그램 홍보물 제작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</si>
</sst>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180" fontId="28" fillId="0" borderId="2" xfId="0" applyNumberFormat="1" applyFont="1" applyFill="1" applyBorder="1" applyAlignment="1" applyProtection="1">
      <alignment horizontal="center" vertical="center" shrinkToFit="1"/>
    </xf>
    <xf numFmtId="4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0" fillId="0" borderId="2" xfId="0" applyFont="1" applyBorder="1" applyAlignment="1" applyProtection="1">
      <alignment horizontal="center" vertical="center"/>
    </xf>
    <xf numFmtId="177" fontId="30" fillId="0" borderId="2" xfId="0" applyNumberFormat="1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181" fontId="31" fillId="0" borderId="2" xfId="0" applyNumberFormat="1" applyFont="1" applyBorder="1" applyAlignment="1" applyProtection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>
      <alignment horizontal="center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9" fillId="0" borderId="2" xfId="0" quotePrefix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1" fontId="9" fillId="0" borderId="2" xfId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3" fillId="0" borderId="34" xfId="0" quotePrefix="1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38" fontId="3" fillId="0" borderId="34" xfId="4" applyNumberFormat="1" applyFont="1" applyBorder="1">
      <alignment vertical="center"/>
    </xf>
    <xf numFmtId="38" fontId="3" fillId="0" borderId="34" xfId="4" applyNumberFormat="1" applyFont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zoomScaleNormal="100" workbookViewId="0">
      <selection activeCell="A2" sqref="A2:C2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5.5546875" style="37" customWidth="1"/>
    <col min="4" max="4" width="10.88671875" style="37" customWidth="1"/>
    <col min="5" max="7" width="12.44140625" style="37" customWidth="1"/>
    <col min="8" max="8" width="12.44140625" style="15" customWidth="1"/>
    <col min="9" max="9" width="16.10937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39" t="s">
        <v>142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5.5" x14ac:dyDescent="0.15">
      <c r="A2" s="140" t="s">
        <v>143</v>
      </c>
      <c r="B2" s="140"/>
      <c r="C2" s="140"/>
      <c r="D2" s="123"/>
      <c r="E2" s="123"/>
      <c r="F2" s="123"/>
      <c r="G2" s="123"/>
      <c r="H2" s="13"/>
      <c r="I2" s="123"/>
      <c r="J2" s="123"/>
      <c r="K2" s="123"/>
      <c r="L2" s="123"/>
    </row>
    <row r="3" spans="1:12" ht="24.75" customHeight="1" x14ac:dyDescent="0.15">
      <c r="A3" s="10" t="s">
        <v>144</v>
      </c>
      <c r="B3" s="10" t="s">
        <v>145</v>
      </c>
      <c r="C3" s="10" t="s">
        <v>146</v>
      </c>
      <c r="D3" s="10" t="s">
        <v>147</v>
      </c>
      <c r="E3" s="10" t="s">
        <v>148</v>
      </c>
      <c r="F3" s="10" t="s">
        <v>149</v>
      </c>
      <c r="G3" s="10" t="s">
        <v>150</v>
      </c>
      <c r="H3" s="14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</row>
    <row r="4" spans="1:12" ht="24.75" customHeight="1" x14ac:dyDescent="0.15">
      <c r="A4" s="38">
        <v>2019</v>
      </c>
      <c r="B4" s="38">
        <v>12</v>
      </c>
      <c r="C4" s="38" t="s">
        <v>236</v>
      </c>
      <c r="D4" s="38" t="s">
        <v>133</v>
      </c>
      <c r="E4" s="39" t="s">
        <v>191</v>
      </c>
      <c r="F4" s="17">
        <v>100</v>
      </c>
      <c r="G4" s="16" t="s">
        <v>188</v>
      </c>
      <c r="H4" s="42">
        <v>1600</v>
      </c>
      <c r="I4" s="40" t="s">
        <v>21</v>
      </c>
      <c r="J4" s="40" t="s">
        <v>189</v>
      </c>
      <c r="K4" s="40" t="s">
        <v>190</v>
      </c>
      <c r="L4" s="12"/>
    </row>
    <row r="5" spans="1:12" ht="24.75" customHeight="1" x14ac:dyDescent="0.15">
      <c r="A5" s="38">
        <v>2019</v>
      </c>
      <c r="B5" s="38">
        <v>12</v>
      </c>
      <c r="C5" s="38" t="s">
        <v>182</v>
      </c>
      <c r="D5" s="38" t="s">
        <v>133</v>
      </c>
      <c r="E5" s="39"/>
      <c r="F5" s="17">
        <v>200</v>
      </c>
      <c r="G5" s="16" t="s">
        <v>192</v>
      </c>
      <c r="H5" s="42">
        <v>1500</v>
      </c>
      <c r="I5" s="40" t="s">
        <v>156</v>
      </c>
      <c r="J5" s="40" t="s">
        <v>177</v>
      </c>
      <c r="K5" s="40" t="s">
        <v>178</v>
      </c>
      <c r="L5" s="12"/>
    </row>
    <row r="6" spans="1:12" ht="24.75" customHeight="1" x14ac:dyDescent="0.15">
      <c r="A6" s="38">
        <v>2019</v>
      </c>
      <c r="B6" s="38">
        <v>12</v>
      </c>
      <c r="C6" s="38" t="s">
        <v>193</v>
      </c>
      <c r="D6" s="38" t="s">
        <v>133</v>
      </c>
      <c r="E6" s="39" t="s">
        <v>194</v>
      </c>
      <c r="F6" s="17">
        <v>300</v>
      </c>
      <c r="G6" s="16" t="s">
        <v>176</v>
      </c>
      <c r="H6" s="42">
        <v>1300</v>
      </c>
      <c r="I6" s="40" t="s">
        <v>21</v>
      </c>
      <c r="J6" s="40" t="s">
        <v>195</v>
      </c>
      <c r="K6" s="40" t="s">
        <v>196</v>
      </c>
      <c r="L6" s="12"/>
    </row>
    <row r="7" spans="1:12" ht="24.75" customHeight="1" x14ac:dyDescent="0.15">
      <c r="A7" s="38">
        <v>2019</v>
      </c>
      <c r="B7" s="38">
        <v>12</v>
      </c>
      <c r="C7" s="38" t="s">
        <v>210</v>
      </c>
      <c r="D7" s="38" t="s">
        <v>133</v>
      </c>
      <c r="E7" s="39"/>
      <c r="F7" s="17"/>
      <c r="G7" s="16" t="s">
        <v>211</v>
      </c>
      <c r="H7" s="42">
        <v>400</v>
      </c>
      <c r="I7" s="40" t="s">
        <v>21</v>
      </c>
      <c r="J7" s="40" t="s">
        <v>212</v>
      </c>
      <c r="K7" s="40" t="s">
        <v>213</v>
      </c>
      <c r="L7" s="12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7"/>
  </cols>
  <sheetData>
    <row r="1" spans="1:9" ht="25.5" x14ac:dyDescent="0.15">
      <c r="A1" s="141" t="s">
        <v>119</v>
      </c>
      <c r="B1" s="141"/>
      <c r="C1" s="141"/>
      <c r="D1" s="141"/>
      <c r="E1" s="141"/>
      <c r="F1" s="141"/>
      <c r="G1" s="141"/>
      <c r="H1" s="141"/>
      <c r="I1" s="141"/>
    </row>
    <row r="2" spans="1:9" ht="25.5" x14ac:dyDescent="0.15">
      <c r="A2" s="142" t="s">
        <v>23</v>
      </c>
      <c r="B2" s="142"/>
      <c r="C2" s="65"/>
      <c r="D2" s="65"/>
      <c r="E2" s="65"/>
      <c r="F2" s="65"/>
      <c r="G2" s="65"/>
      <c r="H2" s="65"/>
      <c r="I2" s="106" t="s">
        <v>118</v>
      </c>
    </row>
    <row r="3" spans="1:9" ht="26.25" customHeight="1" x14ac:dyDescent="0.15">
      <c r="A3" s="174" t="s">
        <v>117</v>
      </c>
      <c r="B3" s="172" t="s">
        <v>116</v>
      </c>
      <c r="C3" s="172" t="s">
        <v>115</v>
      </c>
      <c r="D3" s="172" t="s">
        <v>114</v>
      </c>
      <c r="E3" s="170" t="s">
        <v>113</v>
      </c>
      <c r="F3" s="171"/>
      <c r="G3" s="170" t="s">
        <v>112</v>
      </c>
      <c r="H3" s="171"/>
      <c r="I3" s="172" t="s">
        <v>111</v>
      </c>
    </row>
    <row r="4" spans="1:9" ht="28.5" customHeight="1" x14ac:dyDescent="0.15">
      <c r="A4" s="175"/>
      <c r="B4" s="173"/>
      <c r="C4" s="173"/>
      <c r="D4" s="173"/>
      <c r="E4" s="105" t="s">
        <v>110</v>
      </c>
      <c r="F4" s="105" t="s">
        <v>109</v>
      </c>
      <c r="G4" s="105" t="s">
        <v>110</v>
      </c>
      <c r="H4" s="105" t="s">
        <v>109</v>
      </c>
      <c r="I4" s="173"/>
    </row>
    <row r="5" spans="1:9" ht="28.5" customHeight="1" x14ac:dyDescent="0.15">
      <c r="A5" s="4"/>
      <c r="B5" s="96" t="s">
        <v>108</v>
      </c>
      <c r="C5" s="8"/>
      <c r="D5" s="8"/>
      <c r="E5" s="8"/>
      <c r="F5" s="8"/>
      <c r="G5" s="8"/>
      <c r="H5" s="8"/>
      <c r="I5" s="10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I7" sqref="I7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5" width="12.44140625" style="37" customWidth="1"/>
    <col min="6" max="6" width="15" style="37" customWidth="1"/>
    <col min="7" max="9" width="12.441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9" ht="25.5" x14ac:dyDescent="0.15">
      <c r="A1" s="139" t="s">
        <v>157</v>
      </c>
      <c r="B1" s="139"/>
      <c r="C1" s="139"/>
      <c r="D1" s="139"/>
      <c r="E1" s="139"/>
      <c r="F1" s="139"/>
      <c r="G1" s="139"/>
      <c r="H1" s="139"/>
      <c r="I1" s="139"/>
    </row>
    <row r="2" spans="1:9" ht="25.5" x14ac:dyDescent="0.15">
      <c r="A2" s="140" t="s">
        <v>21</v>
      </c>
      <c r="B2" s="140"/>
      <c r="C2" s="140"/>
      <c r="D2" s="123"/>
      <c r="E2" s="123"/>
      <c r="F2" s="123"/>
      <c r="G2" s="123"/>
      <c r="H2" s="123"/>
      <c r="I2" s="123"/>
    </row>
    <row r="3" spans="1:9" ht="24" x14ac:dyDescent="0.15">
      <c r="A3" s="18" t="s">
        <v>158</v>
      </c>
      <c r="B3" s="19" t="s">
        <v>159</v>
      </c>
      <c r="C3" s="18" t="s">
        <v>160</v>
      </c>
      <c r="D3" s="18" t="s">
        <v>161</v>
      </c>
      <c r="E3" s="126" t="s">
        <v>162</v>
      </c>
      <c r="F3" s="18" t="s">
        <v>163</v>
      </c>
      <c r="G3" s="18" t="s">
        <v>164</v>
      </c>
      <c r="H3" s="18" t="s">
        <v>165</v>
      </c>
      <c r="I3" s="18" t="s">
        <v>166</v>
      </c>
    </row>
    <row r="4" spans="1:9" ht="24.75" customHeight="1" x14ac:dyDescent="0.15">
      <c r="A4" s="41">
        <v>2019</v>
      </c>
      <c r="B4" s="41">
        <v>12</v>
      </c>
      <c r="C4" s="127" t="s">
        <v>183</v>
      </c>
      <c r="D4" s="41" t="s">
        <v>184</v>
      </c>
      <c r="E4" s="52">
        <v>1000</v>
      </c>
      <c r="F4" s="41" t="s">
        <v>185</v>
      </c>
      <c r="G4" s="41" t="s">
        <v>186</v>
      </c>
      <c r="H4" s="41" t="s">
        <v>187</v>
      </c>
      <c r="I4" s="12"/>
    </row>
    <row r="5" spans="1:9" ht="24.75" customHeight="1" x14ac:dyDescent="0.15">
      <c r="A5" s="41">
        <v>2019</v>
      </c>
      <c r="B5" s="41">
        <v>12</v>
      </c>
      <c r="C5" s="127" t="s">
        <v>197</v>
      </c>
      <c r="D5" s="41" t="s">
        <v>184</v>
      </c>
      <c r="E5" s="52">
        <v>2800</v>
      </c>
      <c r="F5" s="41" t="s">
        <v>185</v>
      </c>
      <c r="G5" s="41" t="s">
        <v>198</v>
      </c>
      <c r="H5" s="41" t="s">
        <v>199</v>
      </c>
      <c r="I5" s="12"/>
    </row>
    <row r="6" spans="1:9" ht="24.75" customHeight="1" x14ac:dyDescent="0.15">
      <c r="A6" s="41">
        <v>2019</v>
      </c>
      <c r="B6" s="41">
        <v>12</v>
      </c>
      <c r="C6" s="127" t="s">
        <v>209</v>
      </c>
      <c r="D6" s="41" t="s">
        <v>184</v>
      </c>
      <c r="E6" s="52">
        <v>2000</v>
      </c>
      <c r="F6" s="41" t="s">
        <v>185</v>
      </c>
      <c r="G6" s="41" t="s">
        <v>198</v>
      </c>
      <c r="H6" s="41" t="s">
        <v>199</v>
      </c>
      <c r="I6" s="12"/>
    </row>
    <row r="7" spans="1:9" ht="24.75" customHeight="1" x14ac:dyDescent="0.15">
      <c r="A7" s="41">
        <v>2019</v>
      </c>
      <c r="B7" s="41">
        <v>12</v>
      </c>
      <c r="C7" s="127" t="s">
        <v>214</v>
      </c>
      <c r="D7" s="41" t="s">
        <v>184</v>
      </c>
      <c r="E7" s="52">
        <v>1500</v>
      </c>
      <c r="F7" s="41" t="s">
        <v>185</v>
      </c>
      <c r="G7" s="41" t="s">
        <v>215</v>
      </c>
      <c r="H7" s="41" t="s">
        <v>216</v>
      </c>
      <c r="I7" s="12"/>
    </row>
  </sheetData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15" sqref="C15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9" width="12.44140625" style="37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37"/>
  </cols>
  <sheetData>
    <row r="1" spans="1:13" ht="25.5" x14ac:dyDescent="0.15">
      <c r="A1" s="139" t="s">
        <v>167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6.25" thickBot="1" x14ac:dyDescent="0.2">
      <c r="A2" s="140" t="s">
        <v>168</v>
      </c>
      <c r="B2" s="140"/>
      <c r="C2" s="140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7" customHeight="1" thickBot="1" x14ac:dyDescent="0.2">
      <c r="A3" s="128" t="s">
        <v>158</v>
      </c>
      <c r="B3" s="129" t="s">
        <v>159</v>
      </c>
      <c r="C3" s="130" t="s">
        <v>169</v>
      </c>
      <c r="D3" s="130" t="s">
        <v>170</v>
      </c>
      <c r="E3" s="130" t="s">
        <v>161</v>
      </c>
      <c r="F3" s="129" t="s">
        <v>171</v>
      </c>
      <c r="G3" s="129" t="s">
        <v>172</v>
      </c>
      <c r="H3" s="129" t="s">
        <v>173</v>
      </c>
      <c r="I3" s="129" t="s">
        <v>174</v>
      </c>
      <c r="J3" s="130" t="s">
        <v>163</v>
      </c>
      <c r="K3" s="130" t="s">
        <v>164</v>
      </c>
      <c r="L3" s="130" t="s">
        <v>165</v>
      </c>
      <c r="M3" s="131" t="s">
        <v>166</v>
      </c>
    </row>
    <row r="4" spans="1:13" ht="27" customHeight="1" thickTop="1" thickBot="1" x14ac:dyDescent="0.2">
      <c r="A4" s="132"/>
      <c r="B4" s="133"/>
      <c r="C4" s="134" t="s">
        <v>175</v>
      </c>
      <c r="D4" s="135"/>
      <c r="E4" s="133"/>
      <c r="F4" s="136"/>
      <c r="G4" s="137"/>
      <c r="H4" s="137"/>
      <c r="I4" s="137"/>
      <c r="J4" s="133"/>
      <c r="K4" s="133"/>
      <c r="L4" s="133"/>
      <c r="M4" s="138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C37" sqref="C3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41" t="s">
        <v>92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5.5" x14ac:dyDescent="0.15">
      <c r="A2" s="142" t="s">
        <v>91</v>
      </c>
      <c r="B2" s="142"/>
      <c r="C2" s="65"/>
      <c r="D2" s="65"/>
      <c r="E2" s="65"/>
      <c r="F2" s="81"/>
      <c r="G2" s="81"/>
      <c r="H2" s="81"/>
      <c r="I2" s="81"/>
      <c r="J2" s="143" t="s">
        <v>90</v>
      </c>
      <c r="K2" s="143"/>
    </row>
    <row r="3" spans="1:11" ht="22.5" customHeight="1" x14ac:dyDescent="0.15">
      <c r="A3" s="98" t="s">
        <v>89</v>
      </c>
      <c r="B3" s="2" t="s">
        <v>88</v>
      </c>
      <c r="C3" s="2" t="s">
        <v>87</v>
      </c>
      <c r="D3" s="2" t="s">
        <v>86</v>
      </c>
      <c r="E3" s="2" t="s">
        <v>85</v>
      </c>
      <c r="F3" s="2" t="s">
        <v>84</v>
      </c>
      <c r="G3" s="2" t="s">
        <v>83</v>
      </c>
      <c r="H3" s="2" t="s">
        <v>82</v>
      </c>
      <c r="I3" s="2" t="s">
        <v>81</v>
      </c>
      <c r="J3" s="2" t="s">
        <v>80</v>
      </c>
      <c r="K3" s="2" t="s">
        <v>79</v>
      </c>
    </row>
    <row r="4" spans="1:11" ht="42" customHeight="1" x14ac:dyDescent="0.15">
      <c r="A4" s="97"/>
      <c r="B4" s="96" t="s">
        <v>78</v>
      </c>
      <c r="C4" s="95"/>
      <c r="D4" s="94"/>
      <c r="E4" s="93"/>
      <c r="F4" s="92"/>
      <c r="G4" s="91"/>
      <c r="H4" s="90"/>
      <c r="I4" s="90"/>
      <c r="J4" s="90"/>
      <c r="K4" s="8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41" t="s">
        <v>107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5.5" x14ac:dyDescent="0.15">
      <c r="A2" s="142" t="s">
        <v>106</v>
      </c>
      <c r="B2" s="142"/>
      <c r="C2" s="65"/>
      <c r="D2" s="65"/>
      <c r="E2" s="65"/>
      <c r="F2" s="81"/>
      <c r="G2" s="81"/>
      <c r="H2" s="81"/>
      <c r="I2" s="81"/>
      <c r="J2" s="143" t="s">
        <v>105</v>
      </c>
      <c r="K2" s="143"/>
    </row>
    <row r="3" spans="1:11" ht="22.5" customHeight="1" x14ac:dyDescent="0.15">
      <c r="A3" s="98" t="s">
        <v>104</v>
      </c>
      <c r="B3" s="2" t="s">
        <v>103</v>
      </c>
      <c r="C3" s="2" t="s">
        <v>102</v>
      </c>
      <c r="D3" s="2" t="s">
        <v>101</v>
      </c>
      <c r="E3" s="2" t="s">
        <v>100</v>
      </c>
      <c r="F3" s="2" t="s">
        <v>99</v>
      </c>
      <c r="G3" s="2" t="s">
        <v>98</v>
      </c>
      <c r="H3" s="2" t="s">
        <v>97</v>
      </c>
      <c r="I3" s="2" t="s">
        <v>96</v>
      </c>
      <c r="J3" s="2" t="s">
        <v>95</v>
      </c>
      <c r="K3" s="2" t="s">
        <v>94</v>
      </c>
    </row>
    <row r="4" spans="1:11" ht="47.25" customHeight="1" x14ac:dyDescent="0.15">
      <c r="A4" s="97"/>
      <c r="B4" s="96" t="s">
        <v>93</v>
      </c>
      <c r="C4" s="95"/>
      <c r="D4" s="103"/>
      <c r="E4" s="102"/>
      <c r="F4" s="102"/>
      <c r="G4" s="101"/>
      <c r="H4" s="101"/>
      <c r="I4" s="95"/>
      <c r="J4" s="100"/>
      <c r="K4" s="9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15" sqref="G15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41" t="s">
        <v>3</v>
      </c>
      <c r="B1" s="141"/>
      <c r="C1" s="141"/>
      <c r="D1" s="141"/>
      <c r="E1" s="141"/>
      <c r="F1" s="141"/>
      <c r="G1" s="141"/>
      <c r="H1" s="141"/>
      <c r="I1" s="141"/>
    </row>
    <row r="2" spans="1:9" ht="25.5" x14ac:dyDescent="0.15">
      <c r="A2" s="30" t="s">
        <v>22</v>
      </c>
      <c r="B2" s="3"/>
      <c r="C2" s="21"/>
      <c r="D2" s="25"/>
      <c r="E2" s="25"/>
      <c r="F2" s="26"/>
      <c r="G2" s="26"/>
      <c r="H2" s="144" t="s">
        <v>0</v>
      </c>
      <c r="I2" s="144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12</v>
      </c>
      <c r="H3" s="27" t="s">
        <v>10</v>
      </c>
      <c r="I3" s="2" t="s">
        <v>8</v>
      </c>
    </row>
    <row r="4" spans="1:9" ht="29.25" customHeight="1" x14ac:dyDescent="0.15">
      <c r="A4" s="67" t="s">
        <v>52</v>
      </c>
      <c r="B4" s="20" t="s">
        <v>126</v>
      </c>
      <c r="C4" s="23">
        <v>702206540</v>
      </c>
      <c r="D4" s="87">
        <v>43462</v>
      </c>
      <c r="E4" s="35">
        <v>43466</v>
      </c>
      <c r="F4" s="35">
        <v>43830</v>
      </c>
      <c r="G4" s="35">
        <v>43799</v>
      </c>
      <c r="H4" s="35">
        <v>43799</v>
      </c>
      <c r="I4" s="33"/>
    </row>
    <row r="5" spans="1:9" s="37" customFormat="1" ht="29.25" customHeight="1" x14ac:dyDescent="0.15">
      <c r="A5" s="67" t="s">
        <v>53</v>
      </c>
      <c r="B5" s="20" t="s">
        <v>123</v>
      </c>
      <c r="C5" s="23">
        <v>115626750</v>
      </c>
      <c r="D5" s="87">
        <v>43465</v>
      </c>
      <c r="E5" s="35">
        <v>43466</v>
      </c>
      <c r="F5" s="35">
        <v>43830</v>
      </c>
      <c r="G5" s="35">
        <v>43799</v>
      </c>
      <c r="H5" s="35">
        <v>43799</v>
      </c>
      <c r="I5" s="33"/>
    </row>
    <row r="6" spans="1:9" ht="29.25" customHeight="1" x14ac:dyDescent="0.15">
      <c r="A6" s="59" t="s">
        <v>77</v>
      </c>
      <c r="B6" s="20" t="s">
        <v>25</v>
      </c>
      <c r="C6" s="23">
        <v>2112000</v>
      </c>
      <c r="D6" s="88">
        <v>43461</v>
      </c>
      <c r="E6" s="35">
        <v>43466</v>
      </c>
      <c r="F6" s="35">
        <v>43830</v>
      </c>
      <c r="G6" s="35">
        <v>43799</v>
      </c>
      <c r="H6" s="35">
        <v>43799</v>
      </c>
      <c r="I6" s="33"/>
    </row>
    <row r="7" spans="1:9" ht="29.25" customHeight="1" x14ac:dyDescent="0.15">
      <c r="A7" s="57" t="s">
        <v>75</v>
      </c>
      <c r="B7" s="36" t="s">
        <v>26</v>
      </c>
      <c r="C7" s="34">
        <v>2376000</v>
      </c>
      <c r="D7" s="88">
        <v>43461</v>
      </c>
      <c r="E7" s="35">
        <v>43466</v>
      </c>
      <c r="F7" s="35">
        <v>43830</v>
      </c>
      <c r="G7" s="35">
        <v>43799</v>
      </c>
      <c r="H7" s="35">
        <v>43799</v>
      </c>
      <c r="I7" s="33"/>
    </row>
    <row r="8" spans="1:9" s="37" customFormat="1" ht="29.25" customHeight="1" x14ac:dyDescent="0.15">
      <c r="A8" s="57" t="s">
        <v>76</v>
      </c>
      <c r="B8" s="20" t="s">
        <v>31</v>
      </c>
      <c r="C8" s="23">
        <v>2520000</v>
      </c>
      <c r="D8" s="88">
        <v>43461</v>
      </c>
      <c r="E8" s="35">
        <v>43466</v>
      </c>
      <c r="F8" s="35">
        <v>43830</v>
      </c>
      <c r="G8" s="35">
        <v>43799</v>
      </c>
      <c r="H8" s="35">
        <v>43799</v>
      </c>
      <c r="I8" s="33"/>
    </row>
    <row r="9" spans="1:9" s="37" customFormat="1" ht="29.25" customHeight="1" x14ac:dyDescent="0.15">
      <c r="A9" s="59" t="s">
        <v>74</v>
      </c>
      <c r="B9" s="36" t="s">
        <v>32</v>
      </c>
      <c r="C9" s="34">
        <v>6600000</v>
      </c>
      <c r="D9" s="88">
        <v>43466</v>
      </c>
      <c r="E9" s="35">
        <v>43466</v>
      </c>
      <c r="F9" s="35">
        <v>43830</v>
      </c>
      <c r="G9" s="35">
        <v>43799</v>
      </c>
      <c r="H9" s="35">
        <v>43799</v>
      </c>
      <c r="I9" s="33"/>
    </row>
    <row r="10" spans="1:9" s="37" customFormat="1" ht="29.25" customHeight="1" x14ac:dyDescent="0.15">
      <c r="A10" s="59" t="s">
        <v>33</v>
      </c>
      <c r="B10" s="8" t="s">
        <v>27</v>
      </c>
      <c r="C10" s="34">
        <v>3240000</v>
      </c>
      <c r="D10" s="88">
        <v>43448</v>
      </c>
      <c r="E10" s="35">
        <v>43466</v>
      </c>
      <c r="F10" s="35">
        <v>43830</v>
      </c>
      <c r="G10" s="35">
        <v>43799</v>
      </c>
      <c r="H10" s="35">
        <v>43799</v>
      </c>
      <c r="I10" s="66"/>
    </row>
    <row r="11" spans="1:9" ht="29.25" customHeight="1" x14ac:dyDescent="0.15">
      <c r="A11" s="57" t="s">
        <v>28</v>
      </c>
      <c r="B11" s="36" t="s">
        <v>30</v>
      </c>
      <c r="C11" s="34">
        <v>11411160</v>
      </c>
      <c r="D11" s="35">
        <v>43462</v>
      </c>
      <c r="E11" s="35">
        <v>43466</v>
      </c>
      <c r="F11" s="35">
        <v>43830</v>
      </c>
      <c r="G11" s="35">
        <v>43799</v>
      </c>
      <c r="H11" s="35">
        <v>43799</v>
      </c>
      <c r="I11" s="9"/>
    </row>
    <row r="12" spans="1:9" s="37" customFormat="1" ht="29.25" customHeight="1" x14ac:dyDescent="0.15">
      <c r="A12" s="57" t="s">
        <v>29</v>
      </c>
      <c r="B12" s="36" t="s">
        <v>129</v>
      </c>
      <c r="C12" s="34">
        <v>765600</v>
      </c>
      <c r="D12" s="35">
        <v>43465</v>
      </c>
      <c r="E12" s="35">
        <v>43466</v>
      </c>
      <c r="F12" s="35">
        <v>43830</v>
      </c>
      <c r="G12" s="35">
        <v>43799</v>
      </c>
      <c r="H12" s="35">
        <v>43799</v>
      </c>
      <c r="I12" s="9"/>
    </row>
    <row r="13" spans="1:9" s="37" customFormat="1" ht="29.25" customHeight="1" x14ac:dyDescent="0.15">
      <c r="A13" s="57" t="s">
        <v>141</v>
      </c>
      <c r="B13" s="36" t="s">
        <v>130</v>
      </c>
      <c r="C13" s="34">
        <v>6765000</v>
      </c>
      <c r="D13" s="35">
        <v>43579</v>
      </c>
      <c r="E13" s="35">
        <v>43596</v>
      </c>
      <c r="F13" s="35">
        <v>43750</v>
      </c>
      <c r="G13" s="35">
        <v>43799</v>
      </c>
      <c r="H13" s="35">
        <v>43799</v>
      </c>
      <c r="I13" s="9"/>
    </row>
    <row r="14" spans="1:9" s="37" customFormat="1" ht="29.25" customHeight="1" x14ac:dyDescent="0.15">
      <c r="A14" s="110" t="s">
        <v>180</v>
      </c>
      <c r="B14" s="111" t="s">
        <v>181</v>
      </c>
      <c r="C14" s="34">
        <v>4750000</v>
      </c>
      <c r="D14" s="35">
        <v>43628</v>
      </c>
      <c r="E14" s="35">
        <v>43628</v>
      </c>
      <c r="F14" s="35">
        <v>43769</v>
      </c>
      <c r="G14" s="35">
        <v>43799</v>
      </c>
      <c r="H14" s="35">
        <v>43799</v>
      </c>
      <c r="I14" s="113"/>
    </row>
    <row r="15" spans="1:9" s="37" customFormat="1" ht="29.25" customHeight="1" x14ac:dyDescent="0.15">
      <c r="A15" s="110" t="s">
        <v>200</v>
      </c>
      <c r="B15" s="111" t="s">
        <v>139</v>
      </c>
      <c r="C15" s="34">
        <v>1100000</v>
      </c>
      <c r="D15" s="35">
        <v>43767</v>
      </c>
      <c r="E15" s="35">
        <v>43770</v>
      </c>
      <c r="F15" s="35">
        <v>43798</v>
      </c>
      <c r="G15" s="35">
        <v>43798</v>
      </c>
      <c r="H15" s="35">
        <v>43798</v>
      </c>
      <c r="I15" s="113"/>
    </row>
    <row r="16" spans="1:9" ht="29.25" customHeight="1" x14ac:dyDescent="0.15">
      <c r="A16" s="110" t="s">
        <v>201</v>
      </c>
      <c r="B16" s="110" t="s">
        <v>140</v>
      </c>
      <c r="C16" s="34">
        <v>1085000</v>
      </c>
      <c r="D16" s="114">
        <v>43769</v>
      </c>
      <c r="E16" s="114">
        <v>43778</v>
      </c>
      <c r="F16" s="114">
        <v>43778</v>
      </c>
      <c r="G16" s="114">
        <v>43778</v>
      </c>
      <c r="H16" s="114">
        <v>43778</v>
      </c>
      <c r="I16" s="113"/>
    </row>
    <row r="17" spans="1:9" s="37" customFormat="1" ht="29.25" customHeight="1" x14ac:dyDescent="0.15">
      <c r="A17" s="122" t="s">
        <v>217</v>
      </c>
      <c r="B17" s="111" t="s">
        <v>219</v>
      </c>
      <c r="C17" s="23">
        <v>1000000</v>
      </c>
      <c r="D17" s="114">
        <v>43783</v>
      </c>
      <c r="E17" s="114">
        <v>43784</v>
      </c>
      <c r="F17" s="114">
        <v>43784</v>
      </c>
      <c r="G17" s="114">
        <v>43784</v>
      </c>
      <c r="H17" s="114">
        <v>43791</v>
      </c>
      <c r="I17" s="113"/>
    </row>
    <row r="18" spans="1:9" ht="29.25" customHeight="1" x14ac:dyDescent="0.15">
      <c r="A18" s="112" t="s">
        <v>230</v>
      </c>
      <c r="B18" s="4" t="s">
        <v>204</v>
      </c>
      <c r="C18" s="23">
        <v>300000</v>
      </c>
      <c r="D18" s="114">
        <v>43788</v>
      </c>
      <c r="E18" s="114">
        <v>43788</v>
      </c>
      <c r="F18" s="114">
        <v>43797</v>
      </c>
      <c r="G18" s="114">
        <v>43797</v>
      </c>
      <c r="H18" s="114">
        <v>43797</v>
      </c>
      <c r="I18" s="11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16" sqref="G16"/>
    </sheetView>
  </sheetViews>
  <sheetFormatPr defaultRowHeight="13.5" x14ac:dyDescent="0.15"/>
  <cols>
    <col min="1" max="1" width="15.109375" style="51" bestFit="1" customWidth="1"/>
    <col min="2" max="2" width="28.77734375" style="53" customWidth="1"/>
    <col min="3" max="3" width="13.33203125" style="51" customWidth="1"/>
    <col min="4" max="4" width="11.5546875" style="56" bestFit="1" customWidth="1"/>
    <col min="5" max="6" width="9.5546875" style="50" customWidth="1"/>
    <col min="7" max="7" width="10.33203125" style="50" customWidth="1"/>
    <col min="8" max="8" width="12" style="50" customWidth="1"/>
    <col min="9" max="9" width="16.109375" style="5" customWidth="1"/>
    <col min="10" max="10" width="11.5546875" style="43" bestFit="1" customWidth="1"/>
    <col min="11" max="16384" width="8.88671875" style="43"/>
  </cols>
  <sheetData>
    <row r="1" spans="1:9" ht="25.5" x14ac:dyDescent="0.15">
      <c r="A1" s="145" t="s">
        <v>9</v>
      </c>
      <c r="B1" s="145"/>
      <c r="C1" s="145"/>
      <c r="D1" s="145"/>
      <c r="E1" s="145"/>
      <c r="F1" s="145"/>
      <c r="G1" s="145"/>
      <c r="H1" s="145"/>
      <c r="I1" s="145"/>
    </row>
    <row r="2" spans="1:9" ht="25.5" x14ac:dyDescent="0.15">
      <c r="A2" s="146" t="s">
        <v>23</v>
      </c>
      <c r="B2" s="146"/>
      <c r="C2" s="44"/>
      <c r="D2" s="49"/>
      <c r="E2" s="49"/>
      <c r="F2" s="49"/>
      <c r="G2" s="49"/>
      <c r="H2" s="49"/>
      <c r="I2" s="45" t="s">
        <v>18</v>
      </c>
    </row>
    <row r="3" spans="1:9" ht="26.25" customHeight="1" x14ac:dyDescent="0.15">
      <c r="A3" s="46" t="s">
        <v>1</v>
      </c>
      <c r="B3" s="55" t="s">
        <v>2</v>
      </c>
      <c r="C3" s="47" t="s">
        <v>13</v>
      </c>
      <c r="D3" s="48" t="s">
        <v>14</v>
      </c>
      <c r="E3" s="48" t="s">
        <v>19</v>
      </c>
      <c r="F3" s="48" t="s">
        <v>15</v>
      </c>
      <c r="G3" s="48" t="s">
        <v>16</v>
      </c>
      <c r="H3" s="48" t="s">
        <v>17</v>
      </c>
      <c r="I3" s="47" t="s">
        <v>20</v>
      </c>
    </row>
    <row r="4" spans="1:9" ht="30" customHeight="1" x14ac:dyDescent="0.15">
      <c r="A4" s="4" t="s">
        <v>124</v>
      </c>
      <c r="B4" s="67" t="s">
        <v>52</v>
      </c>
      <c r="C4" s="20" t="s">
        <v>122</v>
      </c>
      <c r="D4" s="23">
        <v>702206540</v>
      </c>
      <c r="E4" s="23"/>
      <c r="F4" s="23">
        <f>59189660+60347510+58066440+59735520+59735520+58296730+57484600+57484600+57546480+57485610</f>
        <v>585372670</v>
      </c>
      <c r="G4" s="23"/>
      <c r="H4" s="23">
        <f t="shared" ref="H4:H8" si="0">SUM(E4:G4)</f>
        <v>585372670</v>
      </c>
      <c r="I4" s="112" t="s">
        <v>233</v>
      </c>
    </row>
    <row r="5" spans="1:9" ht="30" customHeight="1" x14ac:dyDescent="0.15">
      <c r="A5" s="4" t="s">
        <v>125</v>
      </c>
      <c r="B5" s="67" t="s">
        <v>53</v>
      </c>
      <c r="C5" s="20" t="s">
        <v>123</v>
      </c>
      <c r="D5" s="23">
        <v>115626750</v>
      </c>
      <c r="E5" s="23"/>
      <c r="F5" s="23">
        <f>19494000+9784900+9790710+9493430+9737360+9737360+9737360+9391800+9657960</f>
        <v>96824880</v>
      </c>
      <c r="G5" s="23"/>
      <c r="H5" s="23">
        <f t="shared" si="0"/>
        <v>96824880</v>
      </c>
      <c r="I5" s="112" t="s">
        <v>233</v>
      </c>
    </row>
    <row r="6" spans="1:9" ht="30" customHeight="1" x14ac:dyDescent="0.15">
      <c r="A6" s="4" t="s">
        <v>24</v>
      </c>
      <c r="B6" s="59" t="s">
        <v>77</v>
      </c>
      <c r="C6" s="20" t="s">
        <v>25</v>
      </c>
      <c r="D6" s="23">
        <v>2112000</v>
      </c>
      <c r="E6" s="23"/>
      <c r="F6" s="23">
        <f>176000*10</f>
        <v>1760000</v>
      </c>
      <c r="G6" s="23"/>
      <c r="H6" s="23">
        <f t="shared" si="0"/>
        <v>1760000</v>
      </c>
      <c r="I6" s="112" t="s">
        <v>233</v>
      </c>
    </row>
    <row r="7" spans="1:9" ht="30" customHeight="1" x14ac:dyDescent="0.15">
      <c r="A7" s="4" t="s">
        <v>24</v>
      </c>
      <c r="B7" s="57" t="s">
        <v>131</v>
      </c>
      <c r="C7" s="36" t="s">
        <v>26</v>
      </c>
      <c r="D7" s="34">
        <v>2376000</v>
      </c>
      <c r="E7" s="23"/>
      <c r="F7" s="23">
        <f>198000*10</f>
        <v>1980000</v>
      </c>
      <c r="G7" s="23"/>
      <c r="H7" s="23">
        <f t="shared" si="0"/>
        <v>1980000</v>
      </c>
      <c r="I7" s="112" t="s">
        <v>233</v>
      </c>
    </row>
    <row r="8" spans="1:9" ht="30" customHeight="1" x14ac:dyDescent="0.15">
      <c r="A8" s="4" t="s">
        <v>24</v>
      </c>
      <c r="B8" s="57" t="s">
        <v>76</v>
      </c>
      <c r="C8" s="20" t="s">
        <v>31</v>
      </c>
      <c r="D8" s="23">
        <v>2520000</v>
      </c>
      <c r="E8" s="23"/>
      <c r="F8" s="23">
        <f>210000*10</f>
        <v>2100000</v>
      </c>
      <c r="G8" s="23"/>
      <c r="H8" s="23">
        <f t="shared" si="0"/>
        <v>2100000</v>
      </c>
      <c r="I8" s="112" t="s">
        <v>233</v>
      </c>
    </row>
    <row r="9" spans="1:9" ht="37.5" customHeight="1" x14ac:dyDescent="0.15">
      <c r="A9" s="4" t="s">
        <v>24</v>
      </c>
      <c r="B9" s="54" t="s">
        <v>121</v>
      </c>
      <c r="C9" s="20" t="s">
        <v>120</v>
      </c>
      <c r="D9" s="34">
        <v>6600000</v>
      </c>
      <c r="E9" s="23"/>
      <c r="F9" s="23">
        <f>550000*11</f>
        <v>6050000</v>
      </c>
      <c r="G9" s="23"/>
      <c r="H9" s="23">
        <f>SUM(E9:G9)</f>
        <v>6050000</v>
      </c>
      <c r="I9" s="112" t="s">
        <v>234</v>
      </c>
    </row>
    <row r="10" spans="1:9" ht="30" customHeight="1" x14ac:dyDescent="0.15">
      <c r="A10" s="4" t="s">
        <v>24</v>
      </c>
      <c r="B10" s="59" t="s">
        <v>33</v>
      </c>
      <c r="C10" s="8" t="s">
        <v>27</v>
      </c>
      <c r="D10" s="34">
        <v>3240000</v>
      </c>
      <c r="E10" s="23"/>
      <c r="F10" s="23">
        <f>270000*10</f>
        <v>2700000</v>
      </c>
      <c r="G10" s="23"/>
      <c r="H10" s="23">
        <f t="shared" ref="H10:H19" si="1">SUM(E10:G10)</f>
        <v>2700000</v>
      </c>
      <c r="I10" s="112" t="s">
        <v>233</v>
      </c>
    </row>
    <row r="11" spans="1:9" ht="30" customHeight="1" x14ac:dyDescent="0.15">
      <c r="A11" s="4" t="s">
        <v>24</v>
      </c>
      <c r="B11" s="57" t="s">
        <v>28</v>
      </c>
      <c r="C11" s="36" t="s">
        <v>30</v>
      </c>
      <c r="D11" s="34">
        <v>11411160</v>
      </c>
      <c r="E11" s="23"/>
      <c r="F11" s="23">
        <f>950930*10</f>
        <v>9509300</v>
      </c>
      <c r="G11" s="23"/>
      <c r="H11" s="23">
        <f t="shared" si="1"/>
        <v>9509300</v>
      </c>
      <c r="I11" s="112" t="s">
        <v>233</v>
      </c>
    </row>
    <row r="12" spans="1:9" ht="30" customHeight="1" x14ac:dyDescent="0.15">
      <c r="A12" s="4" t="s">
        <v>24</v>
      </c>
      <c r="B12" s="57" t="s">
        <v>29</v>
      </c>
      <c r="C12" s="36" t="s">
        <v>129</v>
      </c>
      <c r="D12" s="34">
        <v>765600</v>
      </c>
      <c r="E12" s="23"/>
      <c r="F12" s="23">
        <f>63800*10</f>
        <v>638000</v>
      </c>
      <c r="G12" s="23"/>
      <c r="H12" s="23">
        <f t="shared" si="1"/>
        <v>638000</v>
      </c>
      <c r="I12" s="112" t="s">
        <v>233</v>
      </c>
    </row>
    <row r="13" spans="1:9" ht="30" customHeight="1" x14ac:dyDescent="0.15">
      <c r="A13" s="4" t="s">
        <v>24</v>
      </c>
      <c r="B13" s="57" t="s">
        <v>128</v>
      </c>
      <c r="C13" s="36" t="s">
        <v>127</v>
      </c>
      <c r="D13" s="34">
        <v>2542000</v>
      </c>
      <c r="E13" s="23"/>
      <c r="F13" s="23">
        <f>158000+371000+371000+371000+371000+371000+158000</f>
        <v>2171000</v>
      </c>
      <c r="G13" s="23"/>
      <c r="H13" s="23">
        <f t="shared" si="1"/>
        <v>2171000</v>
      </c>
      <c r="I13" s="112" t="s">
        <v>235</v>
      </c>
    </row>
    <row r="14" spans="1:9" ht="30" customHeight="1" x14ac:dyDescent="0.15">
      <c r="A14" s="4" t="s">
        <v>21</v>
      </c>
      <c r="B14" s="122" t="s">
        <v>136</v>
      </c>
      <c r="C14" s="111" t="s">
        <v>137</v>
      </c>
      <c r="D14" s="124">
        <v>2274800</v>
      </c>
      <c r="E14" s="124"/>
      <c r="F14" s="124"/>
      <c r="G14" s="124">
        <v>2274800</v>
      </c>
      <c r="H14" s="23">
        <f t="shared" si="1"/>
        <v>2274800</v>
      </c>
      <c r="I14" s="4"/>
    </row>
    <row r="15" spans="1:9" ht="30" customHeight="1" x14ac:dyDescent="0.15">
      <c r="A15" s="4" t="s">
        <v>21</v>
      </c>
      <c r="B15" s="122" t="s">
        <v>138</v>
      </c>
      <c r="C15" s="111" t="s">
        <v>135</v>
      </c>
      <c r="D15" s="124">
        <v>1670000</v>
      </c>
      <c r="E15" s="124"/>
      <c r="F15" s="124"/>
      <c r="G15" s="124">
        <v>1670000</v>
      </c>
      <c r="H15" s="23">
        <f t="shared" si="1"/>
        <v>1670000</v>
      </c>
      <c r="I15" s="4"/>
    </row>
    <row r="16" spans="1:9" ht="30" customHeight="1" x14ac:dyDescent="0.15">
      <c r="A16" s="4" t="s">
        <v>21</v>
      </c>
      <c r="B16" s="110" t="s">
        <v>200</v>
      </c>
      <c r="C16" s="111" t="s">
        <v>139</v>
      </c>
      <c r="D16" s="34">
        <v>1100000</v>
      </c>
      <c r="E16" s="23"/>
      <c r="F16" s="23"/>
      <c r="G16" s="23" t="s">
        <v>232</v>
      </c>
      <c r="H16" s="23">
        <f t="shared" si="1"/>
        <v>0</v>
      </c>
      <c r="I16" s="4"/>
    </row>
    <row r="17" spans="1:9" ht="30" customHeight="1" x14ac:dyDescent="0.15">
      <c r="A17" s="4" t="s">
        <v>21</v>
      </c>
      <c r="B17" s="110" t="s">
        <v>201</v>
      </c>
      <c r="C17" s="110" t="s">
        <v>140</v>
      </c>
      <c r="D17" s="34">
        <v>1085000</v>
      </c>
      <c r="E17" s="124"/>
      <c r="F17" s="124"/>
      <c r="G17" s="124">
        <v>1085000</v>
      </c>
      <c r="H17" s="23">
        <f t="shared" si="1"/>
        <v>1085000</v>
      </c>
      <c r="I17" s="125"/>
    </row>
    <row r="18" spans="1:9" ht="30" customHeight="1" x14ac:dyDescent="0.15">
      <c r="A18" s="4" t="s">
        <v>21</v>
      </c>
      <c r="B18" s="122" t="s">
        <v>217</v>
      </c>
      <c r="C18" s="111" t="s">
        <v>219</v>
      </c>
      <c r="D18" s="23">
        <v>1000000</v>
      </c>
      <c r="E18" s="124"/>
      <c r="F18" s="124"/>
      <c r="G18" s="124">
        <v>1000000</v>
      </c>
      <c r="H18" s="23">
        <f t="shared" si="1"/>
        <v>1000000</v>
      </c>
      <c r="I18" s="125"/>
    </row>
    <row r="19" spans="1:9" ht="30" customHeight="1" x14ac:dyDescent="0.15">
      <c r="A19" s="4" t="s">
        <v>21</v>
      </c>
      <c r="B19" s="112" t="s">
        <v>230</v>
      </c>
      <c r="C19" s="4" t="s">
        <v>204</v>
      </c>
      <c r="D19" s="124">
        <v>300000</v>
      </c>
      <c r="E19" s="124"/>
      <c r="F19" s="124"/>
      <c r="G19" s="124">
        <v>300000</v>
      </c>
      <c r="H19" s="23">
        <f t="shared" si="1"/>
        <v>300000</v>
      </c>
      <c r="I19" s="125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5" sqref="C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7"/>
  </cols>
  <sheetData>
    <row r="1" spans="1:10" ht="39" customHeight="1" x14ac:dyDescent="0.15">
      <c r="A1" s="141" t="s">
        <v>51</v>
      </c>
      <c r="B1" s="141"/>
      <c r="C1" s="141"/>
      <c r="D1" s="141"/>
      <c r="E1" s="141"/>
    </row>
    <row r="2" spans="1:10" ht="26.25" thickBot="1" x14ac:dyDescent="0.2">
      <c r="A2" s="3" t="s">
        <v>50</v>
      </c>
      <c r="B2" s="3"/>
      <c r="C2" s="65"/>
      <c r="D2" s="65"/>
      <c r="E2" s="58" t="s">
        <v>49</v>
      </c>
    </row>
    <row r="3" spans="1:10" ht="21" customHeight="1" thickTop="1" x14ac:dyDescent="0.15">
      <c r="A3" s="147" t="s">
        <v>48</v>
      </c>
      <c r="B3" s="64" t="s">
        <v>47</v>
      </c>
      <c r="C3" s="153" t="s">
        <v>222</v>
      </c>
      <c r="D3" s="151"/>
      <c r="E3" s="152"/>
    </row>
    <row r="4" spans="1:10" ht="21" customHeight="1" x14ac:dyDescent="0.15">
      <c r="A4" s="148"/>
      <c r="B4" s="63" t="s">
        <v>46</v>
      </c>
      <c r="C4" s="70">
        <v>1100000</v>
      </c>
      <c r="D4" s="68" t="s">
        <v>45</v>
      </c>
      <c r="E4" s="72">
        <v>1000000</v>
      </c>
    </row>
    <row r="5" spans="1:10" ht="21" customHeight="1" x14ac:dyDescent="0.15">
      <c r="A5" s="148"/>
      <c r="B5" s="63" t="s">
        <v>44</v>
      </c>
      <c r="C5" s="71">
        <f>E5/C4</f>
        <v>0.90909090909090906</v>
      </c>
      <c r="D5" s="68" t="s">
        <v>43</v>
      </c>
      <c r="E5" s="72">
        <v>1000000</v>
      </c>
    </row>
    <row r="6" spans="1:10" ht="21" customHeight="1" x14ac:dyDescent="0.15">
      <c r="A6" s="148"/>
      <c r="B6" s="63" t="s">
        <v>42</v>
      </c>
      <c r="C6" s="86" t="s">
        <v>224</v>
      </c>
      <c r="D6" s="68" t="s">
        <v>54</v>
      </c>
      <c r="E6" s="73" t="s">
        <v>226</v>
      </c>
      <c r="F6" s="37" t="s">
        <v>134</v>
      </c>
    </row>
    <row r="7" spans="1:10" ht="21" customHeight="1" x14ac:dyDescent="0.15">
      <c r="A7" s="148"/>
      <c r="B7" s="63" t="s">
        <v>40</v>
      </c>
      <c r="C7" s="62" t="s">
        <v>39</v>
      </c>
      <c r="D7" s="68" t="s">
        <v>38</v>
      </c>
      <c r="E7" s="73" t="s">
        <v>218</v>
      </c>
    </row>
    <row r="8" spans="1:10" ht="21" customHeight="1" x14ac:dyDescent="0.15">
      <c r="A8" s="148"/>
      <c r="B8" s="63" t="s">
        <v>37</v>
      </c>
      <c r="C8" s="62" t="s">
        <v>55</v>
      </c>
      <c r="D8" s="68" t="s">
        <v>36</v>
      </c>
      <c r="E8" s="73" t="s">
        <v>229</v>
      </c>
    </row>
    <row r="9" spans="1:10" ht="21" customHeight="1" thickBot="1" x14ac:dyDescent="0.2">
      <c r="A9" s="149"/>
      <c r="B9" s="61" t="s">
        <v>35</v>
      </c>
      <c r="C9" s="60" t="s">
        <v>34</v>
      </c>
      <c r="D9" s="69" t="s">
        <v>56</v>
      </c>
      <c r="E9" s="109" t="s">
        <v>221</v>
      </c>
    </row>
    <row r="10" spans="1:10" ht="21" customHeight="1" thickTop="1" x14ac:dyDescent="0.15">
      <c r="A10" s="147" t="s">
        <v>48</v>
      </c>
      <c r="B10" s="64" t="s">
        <v>47</v>
      </c>
      <c r="C10" s="150" t="s">
        <v>179</v>
      </c>
      <c r="D10" s="151"/>
      <c r="E10" s="152"/>
    </row>
    <row r="11" spans="1:10" ht="21" customHeight="1" x14ac:dyDescent="0.15">
      <c r="A11" s="148"/>
      <c r="B11" s="63" t="s">
        <v>46</v>
      </c>
      <c r="C11" s="70">
        <v>350000</v>
      </c>
      <c r="D11" s="68" t="s">
        <v>45</v>
      </c>
      <c r="E11" s="72">
        <v>300000</v>
      </c>
    </row>
    <row r="12" spans="1:10" ht="21" customHeight="1" x14ac:dyDescent="0.15">
      <c r="A12" s="148"/>
      <c r="B12" s="63" t="s">
        <v>44</v>
      </c>
      <c r="C12" s="71">
        <f>E12/C11</f>
        <v>0.8571428571428571</v>
      </c>
      <c r="D12" s="68" t="s">
        <v>43</v>
      </c>
      <c r="E12" s="72">
        <v>300000</v>
      </c>
    </row>
    <row r="13" spans="1:10" ht="21" customHeight="1" x14ac:dyDescent="0.15">
      <c r="A13" s="148"/>
      <c r="B13" s="63" t="s">
        <v>42</v>
      </c>
      <c r="C13" s="86" t="s">
        <v>202</v>
      </c>
      <c r="D13" s="68" t="s">
        <v>54</v>
      </c>
      <c r="E13" s="73" t="s">
        <v>205</v>
      </c>
      <c r="J13" s="37" t="s">
        <v>132</v>
      </c>
    </row>
    <row r="14" spans="1:10" ht="21" customHeight="1" x14ac:dyDescent="0.15">
      <c r="A14" s="148"/>
      <c r="B14" s="63" t="s">
        <v>40</v>
      </c>
      <c r="C14" s="62" t="s">
        <v>39</v>
      </c>
      <c r="D14" s="68" t="s">
        <v>38</v>
      </c>
      <c r="E14" s="73" t="s">
        <v>203</v>
      </c>
    </row>
    <row r="15" spans="1:10" ht="21" customHeight="1" x14ac:dyDescent="0.15">
      <c r="A15" s="148"/>
      <c r="B15" s="63" t="s">
        <v>37</v>
      </c>
      <c r="C15" s="62" t="s">
        <v>55</v>
      </c>
      <c r="D15" s="68" t="s">
        <v>36</v>
      </c>
      <c r="E15" s="73" t="s">
        <v>231</v>
      </c>
    </row>
    <row r="16" spans="1:10" ht="21" customHeight="1" thickBot="1" x14ac:dyDescent="0.2">
      <c r="A16" s="149"/>
      <c r="B16" s="61" t="s">
        <v>35</v>
      </c>
      <c r="C16" s="60" t="s">
        <v>34</v>
      </c>
      <c r="D16" s="69" t="s">
        <v>56</v>
      </c>
      <c r="E16" s="109" t="s">
        <v>207</v>
      </c>
    </row>
    <row r="17" ht="14.25" thickTop="1" x14ac:dyDescent="0.15"/>
  </sheetData>
  <mergeCells count="5"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17" sqref="D17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7"/>
  </cols>
  <sheetData>
    <row r="1" spans="1:6" ht="49.5" customHeight="1" x14ac:dyDescent="0.15">
      <c r="A1" s="141" t="s">
        <v>73</v>
      </c>
      <c r="B1" s="141"/>
      <c r="C1" s="141"/>
      <c r="D1" s="141"/>
      <c r="E1" s="141"/>
      <c r="F1" s="141"/>
    </row>
    <row r="2" spans="1:6" ht="26.25" thickBot="1" x14ac:dyDescent="0.2">
      <c r="A2" s="3" t="s">
        <v>58</v>
      </c>
      <c r="B2" s="83"/>
      <c r="C2" s="82"/>
      <c r="D2" s="82"/>
      <c r="E2" s="65"/>
      <c r="F2" s="81" t="s">
        <v>72</v>
      </c>
    </row>
    <row r="3" spans="1:6" ht="25.5" customHeight="1" thickTop="1" x14ac:dyDescent="0.15">
      <c r="A3" s="78" t="s">
        <v>71</v>
      </c>
      <c r="B3" s="164" t="s">
        <v>223</v>
      </c>
      <c r="C3" s="165"/>
      <c r="D3" s="165"/>
      <c r="E3" s="165"/>
      <c r="F3" s="166"/>
    </row>
    <row r="4" spans="1:6" ht="25.5" customHeight="1" x14ac:dyDescent="0.15">
      <c r="A4" s="157" t="s">
        <v>70</v>
      </c>
      <c r="B4" s="167" t="s">
        <v>42</v>
      </c>
      <c r="C4" s="167" t="s">
        <v>41</v>
      </c>
      <c r="D4" s="75" t="s">
        <v>69</v>
      </c>
      <c r="E4" s="75" t="s">
        <v>43</v>
      </c>
      <c r="F4" s="77" t="s">
        <v>68</v>
      </c>
    </row>
    <row r="5" spans="1:6" ht="25.5" customHeight="1" x14ac:dyDescent="0.15">
      <c r="A5" s="157"/>
      <c r="B5" s="168"/>
      <c r="C5" s="169"/>
      <c r="D5" s="75" t="s">
        <v>67</v>
      </c>
      <c r="E5" s="75" t="s">
        <v>66</v>
      </c>
      <c r="F5" s="77" t="s">
        <v>65</v>
      </c>
    </row>
    <row r="6" spans="1:6" ht="39" customHeight="1" x14ac:dyDescent="0.15">
      <c r="A6" s="157"/>
      <c r="B6" s="86" t="s">
        <v>225</v>
      </c>
      <c r="C6" s="80" t="s">
        <v>227</v>
      </c>
      <c r="D6" s="70">
        <v>1100000</v>
      </c>
      <c r="E6" s="84">
        <v>1000000</v>
      </c>
      <c r="F6" s="76">
        <f>E6/D6</f>
        <v>0.90909090909090906</v>
      </c>
    </row>
    <row r="7" spans="1:6" ht="25.5" customHeight="1" x14ac:dyDescent="0.15">
      <c r="A7" s="157" t="s">
        <v>36</v>
      </c>
      <c r="B7" s="75" t="s">
        <v>64</v>
      </c>
      <c r="C7" s="108" t="s">
        <v>63</v>
      </c>
      <c r="D7" s="158" t="s">
        <v>62</v>
      </c>
      <c r="E7" s="159"/>
      <c r="F7" s="160"/>
    </row>
    <row r="8" spans="1:6" ht="25.5" customHeight="1" x14ac:dyDescent="0.15">
      <c r="A8" s="157"/>
      <c r="B8" s="79" t="s">
        <v>219</v>
      </c>
      <c r="C8" s="85" t="s">
        <v>228</v>
      </c>
      <c r="D8" s="119" t="s">
        <v>220</v>
      </c>
      <c r="E8" s="117"/>
      <c r="F8" s="118"/>
    </row>
    <row r="9" spans="1:6" ht="25.5" customHeight="1" x14ac:dyDescent="0.15">
      <c r="A9" s="107" t="s">
        <v>61</v>
      </c>
      <c r="B9" s="161" t="s">
        <v>60</v>
      </c>
      <c r="C9" s="162"/>
      <c r="D9" s="162"/>
      <c r="E9" s="162"/>
      <c r="F9" s="163"/>
    </row>
    <row r="10" spans="1:6" ht="25.5" customHeight="1" x14ac:dyDescent="0.15">
      <c r="A10" s="107" t="s">
        <v>59</v>
      </c>
      <c r="B10" s="161" t="s">
        <v>21</v>
      </c>
      <c r="C10" s="162"/>
      <c r="D10" s="162"/>
      <c r="E10" s="162"/>
      <c r="F10" s="163"/>
    </row>
    <row r="11" spans="1:6" ht="25.5" customHeight="1" thickBot="1" x14ac:dyDescent="0.2">
      <c r="A11" s="74" t="s">
        <v>57</v>
      </c>
      <c r="B11" s="154"/>
      <c r="C11" s="155"/>
      <c r="D11" s="155"/>
      <c r="E11" s="155"/>
      <c r="F11" s="156"/>
    </row>
    <row r="12" spans="1:6" ht="25.5" customHeight="1" thickTop="1" x14ac:dyDescent="0.15">
      <c r="A12" s="78" t="s">
        <v>71</v>
      </c>
      <c r="B12" s="164" t="s">
        <v>179</v>
      </c>
      <c r="C12" s="165"/>
      <c r="D12" s="165"/>
      <c r="E12" s="165"/>
      <c r="F12" s="166"/>
    </row>
    <row r="13" spans="1:6" ht="25.5" customHeight="1" x14ac:dyDescent="0.15">
      <c r="A13" s="157" t="s">
        <v>70</v>
      </c>
      <c r="B13" s="167" t="s">
        <v>42</v>
      </c>
      <c r="C13" s="167" t="s">
        <v>41</v>
      </c>
      <c r="D13" s="75" t="s">
        <v>69</v>
      </c>
      <c r="E13" s="75" t="s">
        <v>43</v>
      </c>
      <c r="F13" s="77" t="s">
        <v>68</v>
      </c>
    </row>
    <row r="14" spans="1:6" ht="25.5" customHeight="1" x14ac:dyDescent="0.15">
      <c r="A14" s="157"/>
      <c r="B14" s="168"/>
      <c r="C14" s="169"/>
      <c r="D14" s="75" t="s">
        <v>67</v>
      </c>
      <c r="E14" s="75" t="s">
        <v>66</v>
      </c>
      <c r="F14" s="77" t="s">
        <v>65</v>
      </c>
    </row>
    <row r="15" spans="1:6" ht="39" customHeight="1" x14ac:dyDescent="0.15">
      <c r="A15" s="157"/>
      <c r="B15" s="86" t="s">
        <v>202</v>
      </c>
      <c r="C15" s="80" t="s">
        <v>205</v>
      </c>
      <c r="D15" s="70">
        <v>350000</v>
      </c>
      <c r="E15" s="84">
        <v>300000</v>
      </c>
      <c r="F15" s="76">
        <f>E15/D15</f>
        <v>0.8571428571428571</v>
      </c>
    </row>
    <row r="16" spans="1:6" ht="25.5" customHeight="1" x14ac:dyDescent="0.15">
      <c r="A16" s="157" t="s">
        <v>36</v>
      </c>
      <c r="B16" s="75" t="s">
        <v>64</v>
      </c>
      <c r="C16" s="116" t="s">
        <v>63</v>
      </c>
      <c r="D16" s="158" t="s">
        <v>62</v>
      </c>
      <c r="E16" s="159"/>
      <c r="F16" s="160"/>
    </row>
    <row r="17" spans="1:6" ht="25.5" customHeight="1" x14ac:dyDescent="0.15">
      <c r="A17" s="157"/>
      <c r="B17" s="79" t="s">
        <v>204</v>
      </c>
      <c r="C17" s="85" t="s">
        <v>206</v>
      </c>
      <c r="D17" s="119" t="s">
        <v>208</v>
      </c>
      <c r="E17" s="120"/>
      <c r="F17" s="121"/>
    </row>
    <row r="18" spans="1:6" ht="25.5" customHeight="1" x14ac:dyDescent="0.15">
      <c r="A18" s="115" t="s">
        <v>61</v>
      </c>
      <c r="B18" s="161" t="s">
        <v>60</v>
      </c>
      <c r="C18" s="162"/>
      <c r="D18" s="162"/>
      <c r="E18" s="162"/>
      <c r="F18" s="163"/>
    </row>
    <row r="19" spans="1:6" ht="25.5" customHeight="1" x14ac:dyDescent="0.15">
      <c r="A19" s="115" t="s">
        <v>59</v>
      </c>
      <c r="B19" s="161" t="s">
        <v>21</v>
      </c>
      <c r="C19" s="162"/>
      <c r="D19" s="162"/>
      <c r="E19" s="162"/>
      <c r="F19" s="163"/>
    </row>
    <row r="20" spans="1:6" ht="25.5" customHeight="1" thickBot="1" x14ac:dyDescent="0.2">
      <c r="A20" s="74" t="s">
        <v>57</v>
      </c>
      <c r="B20" s="154"/>
      <c r="C20" s="155"/>
      <c r="D20" s="155"/>
      <c r="E20" s="155"/>
      <c r="F20" s="156"/>
    </row>
    <row r="21" spans="1:6" ht="14.25" thickTop="1" x14ac:dyDescent="0.15"/>
  </sheetData>
  <mergeCells count="19">
    <mergeCell ref="A7:A8"/>
    <mergeCell ref="D7:F7"/>
    <mergeCell ref="B9:F9"/>
    <mergeCell ref="B10:F10"/>
    <mergeCell ref="B11:F11"/>
    <mergeCell ref="A1:F1"/>
    <mergeCell ref="B3:F3"/>
    <mergeCell ref="A4:A6"/>
    <mergeCell ref="B4:B5"/>
    <mergeCell ref="C4:C5"/>
    <mergeCell ref="B12:F12"/>
    <mergeCell ref="A13:A15"/>
    <mergeCell ref="B13:B14"/>
    <mergeCell ref="C13:C14"/>
    <mergeCell ref="B20:F20"/>
    <mergeCell ref="A16:A17"/>
    <mergeCell ref="D16:F16"/>
    <mergeCell ref="B18:F18"/>
    <mergeCell ref="B19:F1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2019-12-12T04:47:34Z</dcterms:modified>
</cp:coreProperties>
</file>