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4" i="6" l="1"/>
  <c r="F15" i="6"/>
  <c r="F8" i="6" l="1"/>
  <c r="F17" i="6"/>
  <c r="F18" i="6"/>
  <c r="F16" i="6"/>
  <c r="F14" i="6"/>
  <c r="F13" i="6"/>
  <c r="F11" i="6"/>
  <c r="F10" i="6"/>
  <c r="F9" i="6"/>
  <c r="F7" i="6"/>
  <c r="F6" i="6"/>
  <c r="F5" i="6"/>
  <c r="H20" i="6"/>
  <c r="H19" i="6"/>
  <c r="H21" i="6" l="1"/>
  <c r="H22" i="6"/>
  <c r="H23" i="6"/>
  <c r="H24" i="6"/>
  <c r="F96" i="9"/>
  <c r="F87" i="9" l="1"/>
  <c r="F78" i="9"/>
  <c r="E54" i="8" l="1"/>
  <c r="C54" i="8"/>
  <c r="E75" i="8" l="1"/>
  <c r="C75" i="8"/>
  <c r="E68" i="8"/>
  <c r="C68" i="8"/>
  <c r="E61" i="8"/>
  <c r="C61" i="8"/>
  <c r="F69" i="9" l="1"/>
  <c r="E47" i="8"/>
  <c r="C47" i="8"/>
  <c r="F60" i="9" l="1"/>
  <c r="E40" i="8"/>
  <c r="C40" i="8"/>
  <c r="F12" i="6" l="1"/>
  <c r="E33" i="8" l="1"/>
  <c r="C33" i="8"/>
  <c r="F51" i="9"/>
  <c r="F42" i="9"/>
  <c r="F33" i="9"/>
  <c r="E26" i="8"/>
  <c r="C26" i="8"/>
  <c r="E19" i="8"/>
  <c r="C19" i="8"/>
  <c r="F24" i="9" l="1"/>
  <c r="E12" i="8"/>
  <c r="C12" i="8"/>
  <c r="H18" i="6" l="1"/>
  <c r="H14" i="6" l="1"/>
  <c r="H8" i="6"/>
  <c r="H5" i="6"/>
  <c r="H17" i="6" l="1"/>
  <c r="F6" i="9" l="1"/>
  <c r="F15" i="9" l="1"/>
  <c r="C5" i="8" l="1"/>
  <c r="H12" i="6"/>
  <c r="H16" i="6" l="1"/>
  <c r="H15" i="6" l="1"/>
  <c r="H6" i="6" l="1"/>
  <c r="H13" i="6"/>
  <c r="H7" i="6"/>
  <c r="H9" i="6"/>
  <c r="H10" i="6"/>
  <c r="H11" i="6"/>
  <c r="H4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<sst xmlns="http://schemas.openxmlformats.org/spreadsheetml/2006/main" count="796" uniqueCount="337">
  <si>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</si>
  <si>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</si>
  <si>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</si>
  <si>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</si>
  <si>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</si>
  <si>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</si>
  <si>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</si>
  <si>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</si>
  <si>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</si>
  <si>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</si>
  <si>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</si>
  <si>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</si>
  <si>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</si>
  <si>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</si>
  <si>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</si>
  <si>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</si>
  <si>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</si>
  <si>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</si>
  <si>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</si>
  <si>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</si>
  <si>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</si>
  <si>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</si>
  <si>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</si>
  <si>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</si>
  <si>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</si>
  <si>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</si>
  <si>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</si>
  <si>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</si>
  <si>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</si>
  <si>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</si>
  <si>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</si>
  <si>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</si>
  <si>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</si>
  <si>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</si>
  <si>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</si>
  <si>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</si>
  <si>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</si>
  <si>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</si>
  <si>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</si>
  <si>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</si>
  <si>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</si>
  <si>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</si>
  <si>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</si>
  <si>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</si>
  <si>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</si>
  <si>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</si>
  <si>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</si>
  <si>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</si>
  <si>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</si>
  <si>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</si>
  <si>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</si>
  <si>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</si>
  <si>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</si>
  <si>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</si>
  <si>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</si>
  <si>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</si>
  <si>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</si>
  <si>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</si>
  <si>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</si>
  <si>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</si>
  <si>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</si>
  <si>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</si>
  <si>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</si>
  <si>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</si>
  <si>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</si>
  <si>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</si>
  <si>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</si>
  <si>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</si>
  <si>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</si>
  <si>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</si>
  <si>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</si>
  <si>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</si>
  <si>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</si>
  <si>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</si>
  <si>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</si>
  <si>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</si>
  <si>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</si>
  <si>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</si>
  <si>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</si>
  <si>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</si>
  <si>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</si>
  <si>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</si>
  <si>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</si>
  <si>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</si>
  <si>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</si>
  <si>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</si>
  <si>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</si>
  <si>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</si>
  <si>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</si>
  <si>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</si>
  <si>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</si>
  <si>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</si>
  <si>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</si>
  <si>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</si>
  <si>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</si>
  <si>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</si>
  <si>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</si>
  <si>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</si>
  <si>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</si>
  <si>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</si>
  <si>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</si>
  <si>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</si>
  <si>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</si>
  <si>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</si>
  <si>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</si>
  <si>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</si>
  <si>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</si>
  <si>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</si>
  <si>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</si>
  <si>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</si>
  <si>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</si>
  <si>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</si>
  <si>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</si>
  <si>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</si>
  <si>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</si>
  <si>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</si>
  <si>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</si>
  <si>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</si>
  <si>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</si>
  <si>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신도종합서비스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</si>
  <si>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</si>
  <si>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</si>
  <si>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</si>
  <si>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</si>
  <si>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</si>
  <si>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</si>
  <si>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</si>
  <si>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</si>
  <si>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</si>
  <si>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</si>
  <si>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</si>
  <si>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</si>
  <si>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</si>
  <si>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</si>
  <si>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</si>
  <si>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</si>
  <si>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안마의자 임차비 지급</t>
    <phoneticPr fontId="3" type="noConversion"/>
  </si>
  <si>
    <t>㈜휴앤미디어</t>
    <phoneticPr fontId="3" type="noConversion"/>
  </si>
  <si>
    <t>2018년 방역소독</t>
    <phoneticPr fontId="3" type="noConversion"/>
  </si>
  <si>
    <t>지방자치를 당사자로 하는 계약에 관한 법률 시행령 제25조1항에 의한 수의계약</t>
    <phoneticPr fontId="3" type="noConversion"/>
  </si>
  <si>
    <t>2018년도 회원관리시스템 유지관리 계약</t>
    <phoneticPr fontId="3" type="noConversion"/>
  </si>
  <si>
    <t>혁산정보시스템</t>
    <phoneticPr fontId="3" type="noConversion"/>
  </si>
  <si>
    <t>2018년 셔틀버스 임차용역비</t>
    <phoneticPr fontId="3" type="noConversion"/>
  </si>
  <si>
    <t>일류투어㈜</t>
  </si>
  <si>
    <t>일류투어㈜</t>
    <phoneticPr fontId="3" type="noConversion"/>
  </si>
  <si>
    <t>2018년 셔틀버스 임차용역비</t>
    <phoneticPr fontId="3" type="noConversion"/>
  </si>
  <si>
    <t>2018년 복합기 유지관리(방과후)</t>
    <phoneticPr fontId="3" type="noConversion"/>
  </si>
  <si>
    <t>2018년 청소년방과후아카데미 급식업체 단기계약</t>
  </si>
  <si>
    <t>판교도서관 구내식당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</si>
  <si>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</si>
  <si>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</si>
  <si>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2018년도 복합기 유지관리 계약(방과후)</t>
    <phoneticPr fontId="3" type="noConversion"/>
  </si>
  <si>
    <t>공기청정기 위탁관리비</t>
    <phoneticPr fontId="3" type="noConversion"/>
  </si>
  <si>
    <t>LG전자</t>
    <phoneticPr fontId="3" type="noConversion"/>
  </si>
  <si>
    <t>LG전자</t>
    <phoneticPr fontId="3" type="noConversion"/>
  </si>
  <si>
    <t>공기청정기 위탁관리비</t>
    <phoneticPr fontId="3" type="noConversion"/>
  </si>
  <si>
    <t>㈜마케팅스토리</t>
    <phoneticPr fontId="3" type="noConversion"/>
  </si>
  <si>
    <t>지방자치를 당사자로 하는 계약에 관한 법률 시행령 제25조1항에 의한 수의계약</t>
    <phoneticPr fontId="3" type="noConversion"/>
  </si>
  <si>
    <t>경기도 성남시 분당구 벌말로49번길 14</t>
    <phoneticPr fontId="3" type="noConversion"/>
  </si>
  <si>
    <t>강석훈</t>
    <phoneticPr fontId="3" type="noConversion"/>
  </si>
  <si>
    <t>방과후 제주도 영어캠프 항공권 구입</t>
  </si>
  <si>
    <t>2018.11.02</t>
    <phoneticPr fontId="3" type="noConversion"/>
  </si>
  <si>
    <t>2018.11.04</t>
    <phoneticPr fontId="3" type="noConversion"/>
  </si>
  <si>
    <t>㈜린트래블</t>
  </si>
  <si>
    <t>방과후 제주도 영어캠프 차량 임차</t>
  </si>
  <si>
    <t>2018.11.04 ~ 11.06</t>
    <phoneticPr fontId="3" type="noConversion"/>
  </si>
  <si>
    <t>2018.11.06</t>
    <phoneticPr fontId="3" type="noConversion"/>
  </si>
  <si>
    <t>㈜선진항공여행사</t>
  </si>
  <si>
    <t>경기도 성남시 분당구 서현로 17</t>
    <phoneticPr fontId="3" type="noConversion"/>
  </si>
  <si>
    <t>수련관 속 지역녹아내리기 운영물품 임차</t>
  </si>
  <si>
    <t>수련관 속 지역녹아내리기 운영물품 임차</t>
    <phoneticPr fontId="3" type="noConversion"/>
  </si>
  <si>
    <t>2018.11.03</t>
    <phoneticPr fontId="3" type="noConversion"/>
  </si>
  <si>
    <t>마케팅스토리</t>
  </si>
  <si>
    <t>㈜린트래블</t>
    <phoneticPr fontId="3" type="noConversion"/>
  </si>
  <si>
    <t>수련관 속 지역녹아내리기 운영물품 임차</t>
    <phoneticPr fontId="3" type="noConversion"/>
  </si>
  <si>
    <t>마케팅스토리</t>
    <phoneticPr fontId="3" type="noConversion"/>
  </si>
  <si>
    <t>11월 '판교벤처 소프트웨어 센터' 기획활동 차량 임차</t>
    <phoneticPr fontId="3" type="noConversion"/>
  </si>
  <si>
    <t>2018.11.16</t>
    <phoneticPr fontId="3" type="noConversion"/>
  </si>
  <si>
    <t>2018.11.18</t>
    <phoneticPr fontId="3" type="noConversion"/>
  </si>
  <si>
    <t>2018.11.23 ~ 12.07</t>
    <phoneticPr fontId="3" type="noConversion"/>
  </si>
  <si>
    <t>2018.12.07</t>
    <phoneticPr fontId="3" type="noConversion"/>
  </si>
  <si>
    <t>㈜위너스커뮤니케이션즈</t>
    <phoneticPr fontId="3" type="noConversion"/>
  </si>
  <si>
    <t>2018 하반기 시설물 정기 점검</t>
    <phoneticPr fontId="3" type="noConversion"/>
  </si>
  <si>
    <t>2018.11.19 ~ 12.14</t>
    <phoneticPr fontId="3" type="noConversion"/>
  </si>
  <si>
    <t>2018.12.14</t>
    <phoneticPr fontId="3" type="noConversion"/>
  </si>
  <si>
    <t>시설물안전연구원㈜</t>
    <phoneticPr fontId="3" type="noConversion"/>
  </si>
  <si>
    <t>2018.11.19</t>
    <phoneticPr fontId="3" type="noConversion"/>
  </si>
  <si>
    <t>2018.11.27</t>
    <phoneticPr fontId="3" type="noConversion"/>
  </si>
  <si>
    <t>J라이팅</t>
    <phoneticPr fontId="3" type="noConversion"/>
  </si>
  <si>
    <t>상장케이스 제작</t>
    <phoneticPr fontId="3" type="noConversion"/>
  </si>
  <si>
    <t>2018.11.22</t>
    <phoneticPr fontId="3" type="noConversion"/>
  </si>
  <si>
    <t>2018.11.28</t>
    <phoneticPr fontId="3" type="noConversion"/>
  </si>
  <si>
    <t>플러스디자인하우스</t>
    <phoneticPr fontId="3" type="noConversion"/>
  </si>
  <si>
    <t>2018.11.30</t>
    <phoneticPr fontId="3" type="noConversion"/>
  </si>
  <si>
    <t>공연장 무대조명기 PAR라이트 설치</t>
    <phoneticPr fontId="3" type="noConversion"/>
  </si>
  <si>
    <t>2018.11.27</t>
    <phoneticPr fontId="3" type="noConversion"/>
  </si>
  <si>
    <t>2018.11.30</t>
    <phoneticPr fontId="3" type="noConversion"/>
  </si>
  <si>
    <t>방과후 제주도 영어캠프 차량 임차</t>
    <phoneticPr fontId="3" type="noConversion"/>
  </si>
  <si>
    <t>2018.11.02</t>
  </si>
  <si>
    <t>경기도 성남시 분당구 서현로 17</t>
    <phoneticPr fontId="3" type="noConversion"/>
  </si>
  <si>
    <t>윤두희</t>
    <phoneticPr fontId="3" type="noConversion"/>
  </si>
  <si>
    <t>수련관 속 지역녹아내리기 운영물품 임차</t>
    <phoneticPr fontId="3" type="noConversion"/>
  </si>
  <si>
    <t>11월 '판교벤처 소프트웨어 센터' 기획활동 차량 임차</t>
  </si>
  <si>
    <t>2018.11.16</t>
  </si>
  <si>
    <t>2018.11.16</t>
    <phoneticPr fontId="3" type="noConversion"/>
  </si>
  <si>
    <t>2018.11.18</t>
    <phoneticPr fontId="3" type="noConversion"/>
  </si>
  <si>
    <t>2018.11.18</t>
    <phoneticPr fontId="3" type="noConversion"/>
  </si>
  <si>
    <t>㈜서울구경</t>
  </si>
  <si>
    <t>경기도 성남시 장미로 78, 1035</t>
    <phoneticPr fontId="3" type="noConversion"/>
  </si>
  <si>
    <t>경기도 성남시 장미로 78, 1035</t>
    <phoneticPr fontId="3" type="noConversion"/>
  </si>
  <si>
    <t>정길중</t>
    <phoneticPr fontId="3" type="noConversion"/>
  </si>
  <si>
    <t>PAN靑예술무대 공연 계약</t>
    <phoneticPr fontId="3" type="noConversion"/>
  </si>
  <si>
    <t>2018.11.23 ~ 12.07</t>
    <phoneticPr fontId="3" type="noConversion"/>
  </si>
  <si>
    <t>㈜위너스커뮤니케이션즈</t>
  </si>
  <si>
    <t>서울특별시 강남구 학동로 523</t>
    <phoneticPr fontId="3" type="noConversion"/>
  </si>
  <si>
    <t>서울특별시 강남구 학동로 523</t>
    <phoneticPr fontId="3" type="noConversion"/>
  </si>
  <si>
    <t>장윤열</t>
    <phoneticPr fontId="3" type="noConversion"/>
  </si>
  <si>
    <t>2018.11.16</t>
    <phoneticPr fontId="3" type="noConversion"/>
  </si>
  <si>
    <t>2018.11.19 ~ 12.14</t>
  </si>
  <si>
    <t>시설물안전연구원㈜</t>
  </si>
  <si>
    <t>경기도 성남시 중원구 광명로 115</t>
    <phoneticPr fontId="3" type="noConversion"/>
  </si>
  <si>
    <t>경기도 성남시 중원구 광명로 115</t>
    <phoneticPr fontId="3" type="noConversion"/>
  </si>
  <si>
    <t>최명란</t>
    <phoneticPr fontId="3" type="noConversion"/>
  </si>
  <si>
    <t>공연장 무대시설 보수</t>
    <phoneticPr fontId="3" type="noConversion"/>
  </si>
  <si>
    <t>2018.11.19</t>
  </si>
  <si>
    <t>2018.11.19 ~11.30</t>
    <phoneticPr fontId="3" type="noConversion"/>
  </si>
  <si>
    <t>2018.11.19 ~ 11.30</t>
    <phoneticPr fontId="3" type="noConversion"/>
  </si>
  <si>
    <t>J라이팅</t>
  </si>
  <si>
    <t>경기도 광주 초월 용수길 32번길 20-19</t>
    <phoneticPr fontId="3" type="noConversion"/>
  </si>
  <si>
    <t>경기도 광주 초월 용수길 32번길 20-19</t>
    <phoneticPr fontId="3" type="noConversion"/>
  </si>
  <si>
    <t>송제욱</t>
    <phoneticPr fontId="3" type="noConversion"/>
  </si>
  <si>
    <t>강의실 환경개선공사</t>
  </si>
  <si>
    <t>강의실 환경개선공사</t>
    <phoneticPr fontId="3" type="noConversion"/>
  </si>
  <si>
    <t>2018.11.13</t>
  </si>
  <si>
    <t>2018.11.15 ~ 11.30</t>
    <phoneticPr fontId="3" type="noConversion"/>
  </si>
  <si>
    <t>2018.11.15 ~ 11.30</t>
    <phoneticPr fontId="3" type="noConversion"/>
  </si>
  <si>
    <t>수성건설㈜</t>
    <phoneticPr fontId="3" type="noConversion"/>
  </si>
  <si>
    <t>수성건설㈜</t>
    <phoneticPr fontId="3" type="noConversion"/>
  </si>
  <si>
    <t>경기도 성남시 중원구 둔촌대로 156</t>
    <phoneticPr fontId="3" type="noConversion"/>
  </si>
  <si>
    <t>경기도 성남시 중원구 둔촌대로 156</t>
    <phoneticPr fontId="3" type="noConversion"/>
  </si>
  <si>
    <t>김동환</t>
    <phoneticPr fontId="3" type="noConversion"/>
  </si>
  <si>
    <t>2018.11.13</t>
    <phoneticPr fontId="3" type="noConversion"/>
  </si>
  <si>
    <t>2018.11.22</t>
    <phoneticPr fontId="3" type="noConversion"/>
  </si>
  <si>
    <t>2018.11.22 ~ 11.28</t>
  </si>
  <si>
    <t>2018.11.22 ~ 11.28</t>
    <phoneticPr fontId="3" type="noConversion"/>
  </si>
  <si>
    <t>플러스디자인하우스</t>
  </si>
  <si>
    <t>경기도 성남시 분당구 야탑로69번길 18</t>
    <phoneticPr fontId="3" type="noConversion"/>
  </si>
  <si>
    <t>경기도 성남시 분당구 야탑로69번길 18</t>
    <phoneticPr fontId="3" type="noConversion"/>
  </si>
  <si>
    <t>공연장 무대조명기 PAR라이트 설치</t>
  </si>
  <si>
    <t>수영장 열배관 차압유량조절밸브 수리</t>
  </si>
  <si>
    <t>수영장 열배관 차압유량조절밸브 수리</t>
    <phoneticPr fontId="3" type="noConversion"/>
  </si>
  <si>
    <t>수영장 열배관 차압유량조절밸브 수리</t>
    <phoneticPr fontId="3" type="noConversion"/>
  </si>
  <si>
    <t>2018.11.23</t>
    <phoneticPr fontId="3" type="noConversion"/>
  </si>
  <si>
    <t>2018.11.23</t>
    <phoneticPr fontId="3" type="noConversion"/>
  </si>
  <si>
    <t>2018.11.26 ~ 11.30</t>
    <phoneticPr fontId="3" type="noConversion"/>
  </si>
  <si>
    <t>2018.11.26 ~ 11.30</t>
    <phoneticPr fontId="3" type="noConversion"/>
  </si>
  <si>
    <t>신한시스템밸브㈜</t>
  </si>
  <si>
    <t>신한시스템밸브㈜</t>
    <phoneticPr fontId="3" type="noConversion"/>
  </si>
  <si>
    <t>경기도 시흥시 마산로 206</t>
    <phoneticPr fontId="3" type="noConversion"/>
  </si>
  <si>
    <t>경기도 시흥시 마산로 206</t>
    <phoneticPr fontId="3" type="noConversion"/>
  </si>
  <si>
    <t>2018.11.26</t>
    <phoneticPr fontId="3" type="noConversion"/>
  </si>
  <si>
    <t>2018.11.26</t>
    <phoneticPr fontId="3" type="noConversion"/>
  </si>
  <si>
    <t>2018.11.26 ~ 11.30</t>
    <phoneticPr fontId="3" type="noConversion"/>
  </si>
  <si>
    <t>2018.11.26 ~ 11.30</t>
    <phoneticPr fontId="3" type="noConversion"/>
  </si>
  <si>
    <t>청운전기</t>
    <phoneticPr fontId="3" type="noConversion"/>
  </si>
  <si>
    <t>청운전기</t>
    <phoneticPr fontId="3" type="noConversion"/>
  </si>
  <si>
    <t>경기도 성남시 중원구 사기막골로 124 메가동 비205호</t>
    <phoneticPr fontId="3" type="noConversion"/>
  </si>
  <si>
    <t>경기도 성남시 중원구 사기막골로 124 메가동 비205호</t>
    <phoneticPr fontId="3" type="noConversion"/>
  </si>
  <si>
    <t>노광익</t>
    <phoneticPr fontId="3" type="noConversion"/>
  </si>
  <si>
    <t>정의석</t>
    <phoneticPr fontId="3" type="noConversion"/>
  </si>
  <si>
    <t>최돈욱</t>
    <phoneticPr fontId="3" type="noConversion"/>
  </si>
  <si>
    <t>방과후 제주도 영어캠프 항공권 구입</t>
    <phoneticPr fontId="3" type="noConversion"/>
  </si>
  <si>
    <t>방과후 제주도 영어캠프 항공권 구입</t>
    <phoneticPr fontId="3" type="noConversion"/>
  </si>
  <si>
    <t>2018.11.02</t>
    <phoneticPr fontId="3" type="noConversion"/>
  </si>
  <si>
    <t>2018.11.04</t>
    <phoneticPr fontId="3" type="noConversion"/>
  </si>
  <si>
    <t>2018.11.04</t>
    <phoneticPr fontId="3" type="noConversion"/>
  </si>
  <si>
    <t>㈜린트래블</t>
    <phoneticPr fontId="3" type="noConversion"/>
  </si>
  <si>
    <t>서울시 강남구 인주로 211</t>
    <phoneticPr fontId="3" type="noConversion"/>
  </si>
  <si>
    <t>서울시 강남구 인주로 211</t>
    <phoneticPr fontId="3" type="noConversion"/>
  </si>
  <si>
    <t>이윤호</t>
    <phoneticPr fontId="3" type="noConversion"/>
  </si>
  <si>
    <t>2018 하반기 시설물 정기 점검</t>
    <phoneticPr fontId="3" type="noConversion"/>
  </si>
  <si>
    <t>정글속프로젝트 교구재 구입</t>
  </si>
  <si>
    <t>엠15</t>
    <phoneticPr fontId="3" type="noConversion"/>
  </si>
  <si>
    <t>정글속프로젝트 운영물품(재료) 구입</t>
  </si>
  <si>
    <t>청년교육 사회적협동조합 씨드콥</t>
  </si>
  <si>
    <t>방과후 제주도 영어캠프 차량 임차</t>
    <phoneticPr fontId="3" type="noConversion"/>
  </si>
  <si>
    <t>방과후 제주도 영어캠프 차량 임차</t>
    <phoneticPr fontId="3" type="noConversion"/>
  </si>
  <si>
    <t>㈜선진항공여행사</t>
    <phoneticPr fontId="3" type="noConversion"/>
  </si>
  <si>
    <t>㈜선진항공여행사</t>
    <phoneticPr fontId="3" type="noConversion"/>
  </si>
  <si>
    <t>2018.11.02</t>
    <phoneticPr fontId="3" type="noConversion"/>
  </si>
  <si>
    <t>11월 '판교벤처 소프트웨어 센터' 기획활동 차량 임차</t>
    <phoneticPr fontId="3" type="noConversion"/>
  </si>
  <si>
    <t>㈜서울구경</t>
    <phoneticPr fontId="3" type="noConversion"/>
  </si>
  <si>
    <t>㈜서울구경</t>
    <phoneticPr fontId="3" type="noConversion"/>
  </si>
  <si>
    <t>PAN靑예술무대 공연 계약</t>
    <phoneticPr fontId="3" type="noConversion"/>
  </si>
  <si>
    <t>공연장 무대시설 보수</t>
    <phoneticPr fontId="3" type="noConversion"/>
  </si>
  <si>
    <t>공연장 무대시설 보수</t>
    <phoneticPr fontId="3" type="noConversion"/>
  </si>
  <si>
    <t>J라이팅</t>
    <phoneticPr fontId="3" type="noConversion"/>
  </si>
  <si>
    <t>수의총액</t>
  </si>
  <si>
    <t>A5</t>
    <phoneticPr fontId="3" type="noConversion"/>
  </si>
  <si>
    <t>부</t>
    <phoneticPr fontId="3" type="noConversion"/>
  </si>
  <si>
    <t>이치준</t>
    <phoneticPr fontId="3" type="noConversion"/>
  </si>
  <si>
    <t>031-729-9639</t>
    <phoneticPr fontId="3" type="noConversion"/>
  </si>
  <si>
    <t>분당판교청소년수련관</t>
    <phoneticPr fontId="3" type="noConversion"/>
  </si>
  <si>
    <t>부</t>
    <phoneticPr fontId="3" type="noConversion"/>
  </si>
  <si>
    <t>분당판교청소년수련관</t>
    <phoneticPr fontId="3" type="noConversion"/>
  </si>
  <si>
    <t>031-729-9639</t>
    <phoneticPr fontId="3" type="noConversion"/>
  </si>
  <si>
    <t>-</t>
    <phoneticPr fontId="3" type="noConversion"/>
  </si>
  <si>
    <t>이치준</t>
    <phoneticPr fontId="3" type="noConversion"/>
  </si>
  <si>
    <t>B5</t>
    <phoneticPr fontId="3" type="noConversion"/>
  </si>
  <si>
    <t>이지현</t>
    <phoneticPr fontId="3" type="noConversion"/>
  </si>
  <si>
    <t>031-729-9640</t>
    <phoneticPr fontId="3" type="noConversion"/>
  </si>
  <si>
    <t>수련관 CCTV 설치및 교체</t>
    <phoneticPr fontId="3" type="noConversion"/>
  </si>
  <si>
    <t>신규4대,교체2대
수리3대</t>
    <phoneticPr fontId="3" type="noConversion"/>
  </si>
  <si>
    <t>식</t>
    <phoneticPr fontId="3" type="noConversion"/>
  </si>
  <si>
    <t>이종섭</t>
    <phoneticPr fontId="3" type="noConversion"/>
  </si>
  <si>
    <t>031-729-9614</t>
    <phoneticPr fontId="3" type="noConversion"/>
  </si>
  <si>
    <t>판교벤처꿈네트워크</t>
    <phoneticPr fontId="3" type="noConversion"/>
  </si>
  <si>
    <t>A4</t>
    <phoneticPr fontId="3" type="noConversion"/>
  </si>
  <si>
    <t>부</t>
    <phoneticPr fontId="3" type="noConversion"/>
  </si>
  <si>
    <t>김소연</t>
    <phoneticPr fontId="3" type="noConversion"/>
  </si>
  <si>
    <t>031-729-9641</t>
    <phoneticPr fontId="3" type="noConversion"/>
  </si>
  <si>
    <t>판교벤처꿈네트워크(영상제작)</t>
    <phoneticPr fontId="3" type="noConversion"/>
  </si>
  <si>
    <t>-</t>
    <phoneticPr fontId="3" type="noConversion"/>
  </si>
  <si>
    <t>식</t>
    <phoneticPr fontId="3" type="noConversion"/>
  </si>
  <si>
    <t>식</t>
    <phoneticPr fontId="3" type="noConversion"/>
  </si>
  <si>
    <t>판교25통 꿈 네트워크</t>
    <phoneticPr fontId="3" type="noConversion"/>
  </si>
  <si>
    <t>판교26통 꿈 네트워크</t>
    <phoneticPr fontId="3" type="noConversion"/>
  </si>
  <si>
    <t>청소년생태탐사단 수피아</t>
    <phoneticPr fontId="3" type="noConversion"/>
  </si>
  <si>
    <t>Welcome to 성남 공연 계약</t>
    <phoneticPr fontId="3" type="noConversion"/>
  </si>
  <si>
    <t>수의계약</t>
    <phoneticPr fontId="3" type="noConversion"/>
  </si>
  <si>
    <t>김보희</t>
    <phoneticPr fontId="3" type="noConversion"/>
  </si>
  <si>
    <t>031-729-9637</t>
    <phoneticPr fontId="3" type="noConversion"/>
  </si>
  <si>
    <t>- 해당사항 없음 -</t>
    <phoneticPr fontId="3" type="noConversion"/>
  </si>
  <si>
    <t>수성건설㈜</t>
    <phoneticPr fontId="3" type="noConversion"/>
  </si>
  <si>
    <t>신한시스템밸브㈜</t>
    <phoneticPr fontId="3" type="noConversion"/>
  </si>
  <si>
    <t>청운전기</t>
    <phoneticPr fontId="3" type="noConversion"/>
  </si>
  <si>
    <t>2018년 복합기 유지관리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</si>
</sst>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9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shrinkToFit="1"/>
    </xf>
    <xf numFmtId="3" fontId="17" fillId="0" borderId="15" xfId="0" applyNumberFormat="1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shrinkToFit="1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1" fontId="2" fillId="0" borderId="2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41" fontId="2" fillId="0" borderId="2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178" fontId="11" fillId="0" borderId="2" xfId="0" quotePrefix="1" applyNumberFormat="1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left" vertical="center" wrapText="1" shrinkToFit="1"/>
    </xf>
    <xf numFmtId="49" fontId="11" fillId="2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center" vertical="center" wrapText="1" shrinkToFit="1"/>
    </xf>
    <xf numFmtId="41" fontId="26" fillId="0" borderId="2" xfId="1" applyFont="1" applyBorder="1" applyAlignment="1">
      <alignment horizontal="center" vertical="center"/>
    </xf>
    <xf numFmtId="41" fontId="11" fillId="0" borderId="2" xfId="1" quotePrefix="1" applyFont="1" applyBorder="1" applyAlignment="1">
      <alignment horizontal="center" vertical="center"/>
    </xf>
    <xf numFmtId="41" fontId="11" fillId="0" borderId="0" xfId="1" applyFont="1" applyFill="1" applyBorder="1" applyAlignment="1" applyProtection="1">
      <alignment horizontal="center"/>
    </xf>
    <xf numFmtId="178" fontId="11" fillId="0" borderId="2" xfId="0" applyNumberFormat="1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2" xfId="4" applyNumberFormat="1" applyFont="1" applyBorder="1">
      <alignment vertical="center"/>
    </xf>
    <xf numFmtId="38" fontId="2" fillId="0" borderId="2" xfId="4" applyNumberFormat="1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/>
    </xf>
    <xf numFmtId="14" fontId="2" fillId="0" borderId="2" xfId="1" applyNumberFormat="1" applyFont="1" applyFill="1" applyBorder="1" applyAlignment="1" applyProtection="1">
      <alignment horizontal="center" vertical="center"/>
    </xf>
    <xf numFmtId="178" fontId="11" fillId="0" borderId="2" xfId="0" quotePrefix="1" applyNumberFormat="1" applyFont="1" applyFill="1" applyBorder="1" applyAlignment="1">
      <alignment horizontal="center" vertical="center" wrapText="1" shrinkToFit="1"/>
    </xf>
    <xf numFmtId="14" fontId="11" fillId="0" borderId="2" xfId="0" applyNumberFormat="1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4" fontId="31" fillId="0" borderId="2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27" xfId="0" applyFont="1" applyBorder="1" applyAlignment="1">
      <alignment horizontal="justify" vertical="center" wrapText="1"/>
    </xf>
    <xf numFmtId="0" fontId="14" fillId="0" borderId="2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29" xfId="0" applyFont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 applyProtection="1">
      <alignment horizontal="center" vertical="center"/>
    </xf>
    <xf numFmtId="49" fontId="7" fillId="2" borderId="21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F27" sqref="F2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1.6640625" customWidth="1"/>
    <col min="6" max="7" width="9.5546875" customWidth="1"/>
    <col min="8" max="8" width="12.44140625" style="50" customWidth="1"/>
    <col min="9" max="9" width="15.88671875" customWidth="1"/>
    <col min="10" max="10" width="8.88671875" style="20"/>
    <col min="11" max="11" width="11.6640625" style="21" customWidth="1"/>
    <col min="12" max="12" width="10.109375" style="20" customWidth="1"/>
  </cols>
  <sheetData>
    <row r="1" spans="1:12" ht="25.5" x14ac:dyDescent="0.15">
      <c r="A1" s="149" t="s">
        <v>66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25.5" x14ac:dyDescent="0.15">
      <c r="A2" s="150" t="s">
        <v>101</v>
      </c>
      <c r="B2" s="150"/>
      <c r="C2" s="150"/>
      <c r="D2" s="37"/>
      <c r="E2" s="37"/>
      <c r="F2" s="37"/>
      <c r="G2" s="37"/>
      <c r="H2" s="48"/>
      <c r="I2" s="37"/>
      <c r="J2" s="37"/>
      <c r="K2" s="37"/>
      <c r="L2" s="37"/>
    </row>
    <row r="3" spans="1:12" ht="24.95" customHeight="1" x14ac:dyDescent="0.15">
      <c r="A3" s="38" t="s">
        <v>67</v>
      </c>
      <c r="B3" s="38" t="s">
        <v>47</v>
      </c>
      <c r="C3" s="38" t="s">
        <v>68</v>
      </c>
      <c r="D3" s="38" t="s">
        <v>69</v>
      </c>
      <c r="E3" s="38" t="s">
        <v>70</v>
      </c>
      <c r="F3" s="38" t="s">
        <v>71</v>
      </c>
      <c r="G3" s="38" t="s">
        <v>72</v>
      </c>
      <c r="H3" s="49" t="s">
        <v>73</v>
      </c>
      <c r="I3" s="39" t="s">
        <v>48</v>
      </c>
      <c r="J3" s="39" t="s">
        <v>74</v>
      </c>
      <c r="K3" s="39" t="s">
        <v>75</v>
      </c>
      <c r="L3" s="39" t="s">
        <v>1</v>
      </c>
    </row>
    <row r="4" spans="1:12" s="94" customFormat="1" ht="24.95" customHeight="1" x14ac:dyDescent="0.15">
      <c r="A4" s="95">
        <v>2018</v>
      </c>
      <c r="B4" s="95">
        <v>12</v>
      </c>
      <c r="C4" s="95" t="s">
        <v>325</v>
      </c>
      <c r="D4" s="95" t="s">
        <v>297</v>
      </c>
      <c r="E4" s="96" t="s">
        <v>298</v>
      </c>
      <c r="F4" s="56">
        <v>320</v>
      </c>
      <c r="G4" s="53" t="s">
        <v>303</v>
      </c>
      <c r="H4" s="102">
        <v>3300</v>
      </c>
      <c r="I4" s="97" t="s">
        <v>304</v>
      </c>
      <c r="J4" s="97" t="s">
        <v>300</v>
      </c>
      <c r="K4" s="97" t="s">
        <v>305</v>
      </c>
      <c r="L4" s="47"/>
    </row>
    <row r="5" spans="1:12" s="94" customFormat="1" ht="24.95" customHeight="1" x14ac:dyDescent="0.15">
      <c r="A5" s="95">
        <v>2018</v>
      </c>
      <c r="B5" s="95">
        <v>12</v>
      </c>
      <c r="C5" s="95" t="s">
        <v>326</v>
      </c>
      <c r="D5" s="95" t="s">
        <v>297</v>
      </c>
      <c r="E5" s="96" t="s">
        <v>306</v>
      </c>
      <c r="F5" s="56">
        <v>1</v>
      </c>
      <c r="G5" s="53" t="s">
        <v>324</v>
      </c>
      <c r="H5" s="102">
        <v>2300</v>
      </c>
      <c r="I5" s="97" t="s">
        <v>302</v>
      </c>
      <c r="J5" s="97" t="s">
        <v>307</v>
      </c>
      <c r="K5" s="97" t="s">
        <v>301</v>
      </c>
      <c r="L5" s="47"/>
    </row>
    <row r="6" spans="1:12" s="94" customFormat="1" ht="24.75" customHeight="1" x14ac:dyDescent="0.15">
      <c r="A6" s="95">
        <v>2018</v>
      </c>
      <c r="B6" s="95">
        <v>12</v>
      </c>
      <c r="C6" s="95" t="s">
        <v>327</v>
      </c>
      <c r="D6" s="95" t="s">
        <v>297</v>
      </c>
      <c r="E6" s="96" t="s">
        <v>308</v>
      </c>
      <c r="F6" s="56">
        <v>200</v>
      </c>
      <c r="G6" s="53" t="s">
        <v>299</v>
      </c>
      <c r="H6" s="102">
        <v>737</v>
      </c>
      <c r="I6" s="97" t="s">
        <v>101</v>
      </c>
      <c r="J6" s="97" t="s">
        <v>309</v>
      </c>
      <c r="K6" s="97" t="s">
        <v>310</v>
      </c>
      <c r="L6" s="47"/>
    </row>
    <row r="7" spans="1:12" s="94" customFormat="1" ht="24.75" customHeight="1" x14ac:dyDescent="0.15">
      <c r="A7" s="95">
        <v>2018</v>
      </c>
      <c r="B7" s="95">
        <v>12</v>
      </c>
      <c r="C7" s="95" t="s">
        <v>311</v>
      </c>
      <c r="D7" s="95" t="s">
        <v>297</v>
      </c>
      <c r="E7" s="96" t="s">
        <v>312</v>
      </c>
      <c r="F7" s="56">
        <v>1</v>
      </c>
      <c r="G7" s="53" t="s">
        <v>313</v>
      </c>
      <c r="H7" s="102">
        <v>4389</v>
      </c>
      <c r="I7" s="97" t="s">
        <v>101</v>
      </c>
      <c r="J7" s="97" t="s">
        <v>314</v>
      </c>
      <c r="K7" s="97" t="s">
        <v>315</v>
      </c>
      <c r="L7" s="47"/>
    </row>
    <row r="8" spans="1:12" s="94" customFormat="1" ht="24.75" customHeight="1" x14ac:dyDescent="0.15">
      <c r="A8" s="95">
        <v>2018</v>
      </c>
      <c r="B8" s="95">
        <v>12</v>
      </c>
      <c r="C8" s="95" t="s">
        <v>316</v>
      </c>
      <c r="D8" s="95" t="s">
        <v>297</v>
      </c>
      <c r="E8" s="96" t="s">
        <v>317</v>
      </c>
      <c r="F8" s="56">
        <v>500</v>
      </c>
      <c r="G8" s="53" t="s">
        <v>318</v>
      </c>
      <c r="H8" s="102">
        <v>700</v>
      </c>
      <c r="I8" s="97" t="s">
        <v>101</v>
      </c>
      <c r="J8" s="97" t="s">
        <v>319</v>
      </c>
      <c r="K8" s="97" t="s">
        <v>320</v>
      </c>
      <c r="L8" s="47"/>
    </row>
    <row r="9" spans="1:12" s="94" customFormat="1" ht="24.75" customHeight="1" x14ac:dyDescent="0.15">
      <c r="A9" s="95">
        <v>2018</v>
      </c>
      <c r="B9" s="95">
        <v>12</v>
      </c>
      <c r="C9" s="95" t="s">
        <v>321</v>
      </c>
      <c r="D9" s="95" t="s">
        <v>297</v>
      </c>
      <c r="E9" s="96" t="s">
        <v>322</v>
      </c>
      <c r="F9" s="56">
        <v>1</v>
      </c>
      <c r="G9" s="53" t="s">
        <v>323</v>
      </c>
      <c r="H9" s="102">
        <v>2000</v>
      </c>
      <c r="I9" s="97" t="s">
        <v>101</v>
      </c>
      <c r="J9" s="97" t="s">
        <v>319</v>
      </c>
      <c r="K9" s="97" t="s">
        <v>320</v>
      </c>
      <c r="L9" s="47"/>
    </row>
  </sheetData>
  <mergeCells count="2">
    <mergeCell ref="A1:L1"/>
    <mergeCell ref="A2:C2"/>
  </mergeCells>
  <phoneticPr fontId="3" type="noConversion"/>
  <dataValidations count="1">
    <dataValidation type="list" allowBlank="1" showInputMessage="1" showErrorMessage="1" sqref="D4:D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0" sqref="G3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51" t="s">
        <v>94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152" t="s">
        <v>104</v>
      </c>
      <c r="B2" s="152"/>
      <c r="C2" s="1"/>
      <c r="D2" s="1"/>
      <c r="E2" s="1"/>
      <c r="F2" s="1"/>
      <c r="G2" s="1"/>
      <c r="H2" s="1"/>
      <c r="I2" s="52" t="s">
        <v>3</v>
      </c>
    </row>
    <row r="3" spans="1:9" ht="26.25" customHeight="1" x14ac:dyDescent="0.15">
      <c r="A3" s="189" t="s">
        <v>4</v>
      </c>
      <c r="B3" s="187" t="s">
        <v>5</v>
      </c>
      <c r="C3" s="187" t="s">
        <v>76</v>
      </c>
      <c r="D3" s="187" t="s">
        <v>96</v>
      </c>
      <c r="E3" s="185" t="s">
        <v>99</v>
      </c>
      <c r="F3" s="186"/>
      <c r="G3" s="185" t="s">
        <v>100</v>
      </c>
      <c r="H3" s="186"/>
      <c r="I3" s="187" t="s">
        <v>95</v>
      </c>
    </row>
    <row r="4" spans="1:9" ht="28.5" customHeight="1" x14ac:dyDescent="0.15">
      <c r="A4" s="190"/>
      <c r="B4" s="188"/>
      <c r="C4" s="188"/>
      <c r="D4" s="188"/>
      <c r="E4" s="54" t="s">
        <v>97</v>
      </c>
      <c r="F4" s="54" t="s">
        <v>98</v>
      </c>
      <c r="G4" s="54" t="s">
        <v>97</v>
      </c>
      <c r="H4" s="54" t="s">
        <v>98</v>
      </c>
      <c r="I4" s="188"/>
    </row>
    <row r="5" spans="1:9" ht="28.5" customHeight="1" x14ac:dyDescent="0.15">
      <c r="A5" s="15"/>
      <c r="B5" s="59" t="s">
        <v>102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C19" sqref="C1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01" customWidth="1"/>
    <col min="6" max="6" width="15.77734375" customWidth="1"/>
    <col min="7" max="7" width="12.44140625" customWidth="1"/>
    <col min="8" max="8" width="12.44140625" style="121" customWidth="1"/>
    <col min="9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25.5" x14ac:dyDescent="0.15">
      <c r="A1" s="149" t="s">
        <v>84</v>
      </c>
      <c r="B1" s="149"/>
      <c r="C1" s="149"/>
      <c r="D1" s="149"/>
      <c r="E1" s="149"/>
      <c r="F1" s="149"/>
      <c r="G1" s="149"/>
      <c r="H1" s="149"/>
      <c r="I1" s="149"/>
    </row>
    <row r="2" spans="1:12" ht="25.5" x14ac:dyDescent="0.15">
      <c r="A2" s="150" t="s">
        <v>101</v>
      </c>
      <c r="B2" s="150"/>
      <c r="C2" s="150"/>
      <c r="D2" s="75"/>
      <c r="E2" s="99"/>
      <c r="F2" s="75"/>
      <c r="G2" s="75"/>
      <c r="H2" s="117"/>
      <c r="I2" s="75"/>
    </row>
    <row r="3" spans="1:12" ht="24.95" customHeight="1" x14ac:dyDescent="0.15">
      <c r="A3" s="57" t="s">
        <v>46</v>
      </c>
      <c r="B3" s="58" t="s">
        <v>47</v>
      </c>
      <c r="C3" s="57" t="s">
        <v>63</v>
      </c>
      <c r="D3" s="57" t="s">
        <v>0</v>
      </c>
      <c r="E3" s="100" t="s">
        <v>64</v>
      </c>
      <c r="F3" s="57" t="s">
        <v>48</v>
      </c>
      <c r="G3" s="57" t="s">
        <v>49</v>
      </c>
      <c r="H3" s="57" t="s">
        <v>50</v>
      </c>
      <c r="I3" s="57" t="s">
        <v>1</v>
      </c>
    </row>
    <row r="4" spans="1:12" s="94" customFormat="1" ht="24.95" customHeight="1" x14ac:dyDescent="0.15">
      <c r="A4" s="98">
        <v>2018</v>
      </c>
      <c r="B4" s="98">
        <v>12</v>
      </c>
      <c r="C4" s="98" t="s">
        <v>328</v>
      </c>
      <c r="D4" s="98" t="s">
        <v>329</v>
      </c>
      <c r="E4" s="116">
        <v>700</v>
      </c>
      <c r="F4" s="98" t="s">
        <v>101</v>
      </c>
      <c r="G4" s="98" t="s">
        <v>330</v>
      </c>
      <c r="H4" s="98" t="s">
        <v>331</v>
      </c>
      <c r="I4" s="47"/>
      <c r="J4" s="20"/>
      <c r="K4" s="21"/>
      <c r="L4" s="20"/>
    </row>
    <row r="22" spans="3:3" x14ac:dyDescent="0.15">
      <c r="C22">
        <v>0</v>
      </c>
    </row>
  </sheetData>
  <mergeCells count="2">
    <mergeCell ref="A1:I1"/>
    <mergeCell ref="A2:C2"/>
  </mergeCells>
  <phoneticPr fontId="3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30" sqref="D30"/>
    </sheetView>
  </sheetViews>
  <sheetFormatPr defaultRowHeight="13.5" x14ac:dyDescent="0.15"/>
  <cols>
    <col min="1" max="1" width="8.6640625" customWidth="1"/>
    <col min="2" max="2" width="8.77734375" customWidth="1"/>
    <col min="3" max="3" width="23.33203125" customWidth="1"/>
    <col min="4" max="4" width="10.88671875" customWidth="1"/>
    <col min="5" max="6" width="12.44140625" customWidth="1"/>
    <col min="7" max="7" width="9.33203125" customWidth="1"/>
    <col min="8" max="8" width="10.21875" customWidth="1"/>
    <col min="9" max="9" width="12.44140625" customWidth="1"/>
    <col min="10" max="10" width="16.3320312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49" t="s">
        <v>91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25.5" x14ac:dyDescent="0.15">
      <c r="A2" s="150" t="s">
        <v>101</v>
      </c>
      <c r="B2" s="150"/>
      <c r="C2" s="150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7" customHeight="1" x14ac:dyDescent="0.15">
      <c r="A3" s="57" t="s">
        <v>46</v>
      </c>
      <c r="B3" s="58" t="s">
        <v>47</v>
      </c>
      <c r="C3" s="57" t="s">
        <v>90</v>
      </c>
      <c r="D3" s="57" t="s">
        <v>89</v>
      </c>
      <c r="E3" s="57" t="s">
        <v>0</v>
      </c>
      <c r="F3" s="58" t="s">
        <v>88</v>
      </c>
      <c r="G3" s="58" t="s">
        <v>87</v>
      </c>
      <c r="H3" s="58" t="s">
        <v>86</v>
      </c>
      <c r="I3" s="58" t="s">
        <v>85</v>
      </c>
      <c r="J3" s="57" t="s">
        <v>48</v>
      </c>
      <c r="K3" s="57" t="s">
        <v>49</v>
      </c>
      <c r="L3" s="57" t="s">
        <v>50</v>
      </c>
      <c r="M3" s="57" t="s">
        <v>1</v>
      </c>
    </row>
    <row r="4" spans="1:13" s="94" customFormat="1" ht="28.5" customHeight="1" x14ac:dyDescent="0.15">
      <c r="A4" s="98"/>
      <c r="B4" s="98"/>
      <c r="C4" s="134" t="s">
        <v>332</v>
      </c>
      <c r="D4" s="135"/>
      <c r="E4" s="98"/>
      <c r="F4" s="136"/>
      <c r="G4" s="137"/>
      <c r="H4" s="137"/>
      <c r="I4" s="137"/>
      <c r="J4" s="98"/>
      <c r="K4" s="98"/>
      <c r="L4" s="98"/>
      <c r="M4" s="47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21" sqref="B21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51" t="s">
        <v>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103</v>
      </c>
      <c r="B2" s="152"/>
      <c r="C2" s="1"/>
      <c r="D2" s="1"/>
      <c r="E2" s="1"/>
      <c r="F2" s="2"/>
      <c r="G2" s="2"/>
      <c r="H2" s="2"/>
      <c r="I2" s="2"/>
      <c r="J2" s="153" t="s">
        <v>3</v>
      </c>
      <c r="K2" s="15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59" t="s">
        <v>102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51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x14ac:dyDescent="0.15">
      <c r="A2" s="152" t="s">
        <v>103</v>
      </c>
      <c r="B2" s="152"/>
      <c r="C2" s="1"/>
      <c r="D2" s="1"/>
      <c r="E2" s="1"/>
      <c r="F2" s="12"/>
      <c r="G2" s="12"/>
      <c r="H2" s="12"/>
      <c r="I2" s="12"/>
      <c r="J2" s="153" t="s">
        <v>3</v>
      </c>
      <c r="K2" s="15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59" t="s">
        <v>102</v>
      </c>
      <c r="C4" s="25"/>
      <c r="D4" s="33"/>
      <c r="E4" s="32"/>
      <c r="F4" s="34"/>
      <c r="G4" s="36"/>
      <c r="H4" s="51"/>
      <c r="I4" s="51"/>
      <c r="J4" s="51"/>
      <c r="K4" s="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9" sqref="E9"/>
    </sheetView>
  </sheetViews>
  <sheetFormatPr defaultRowHeight="13.5" x14ac:dyDescent="0.15"/>
  <cols>
    <col min="1" max="1" width="24.44140625" style="74" customWidth="1"/>
    <col min="2" max="2" width="20.109375" style="8" customWidth="1"/>
    <col min="3" max="3" width="9.5546875" style="64" customWidth="1"/>
    <col min="4" max="4" width="8.88671875" style="70" customWidth="1"/>
    <col min="5" max="5" width="9.21875" style="70" customWidth="1"/>
    <col min="6" max="8" width="9.6640625" style="70" customWidth="1"/>
    <col min="9" max="9" width="9.6640625" style="8" customWidth="1"/>
  </cols>
  <sheetData>
    <row r="1" spans="1:9" ht="25.5" x14ac:dyDescent="0.15">
      <c r="A1" s="151" t="s">
        <v>13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72" t="s">
        <v>103</v>
      </c>
      <c r="B2" s="11"/>
      <c r="C2" s="61"/>
      <c r="D2" s="66"/>
      <c r="E2" s="66"/>
      <c r="F2" s="67"/>
      <c r="G2" s="67"/>
      <c r="H2" s="154" t="s">
        <v>3</v>
      </c>
      <c r="I2" s="154"/>
    </row>
    <row r="3" spans="1:9" ht="29.25" customHeight="1" x14ac:dyDescent="0.15">
      <c r="A3" s="73" t="s">
        <v>5</v>
      </c>
      <c r="B3" s="10" t="s">
        <v>30</v>
      </c>
      <c r="C3" s="62" t="s">
        <v>14</v>
      </c>
      <c r="D3" s="68" t="s">
        <v>15</v>
      </c>
      <c r="E3" s="68" t="s">
        <v>16</v>
      </c>
      <c r="F3" s="68" t="s">
        <v>17</v>
      </c>
      <c r="G3" s="69" t="s">
        <v>65</v>
      </c>
      <c r="H3" s="68" t="s">
        <v>29</v>
      </c>
      <c r="I3" s="10" t="s">
        <v>18</v>
      </c>
    </row>
    <row r="4" spans="1:9" ht="29.25" customHeight="1" x14ac:dyDescent="0.15">
      <c r="A4" s="142" t="s">
        <v>130</v>
      </c>
      <c r="B4" s="60" t="s">
        <v>106</v>
      </c>
      <c r="C4" s="63">
        <v>702206540</v>
      </c>
      <c r="D4" s="143">
        <v>43097</v>
      </c>
      <c r="E4" s="143">
        <v>43101</v>
      </c>
      <c r="F4" s="80">
        <v>43465</v>
      </c>
      <c r="G4" s="80">
        <v>43404</v>
      </c>
      <c r="H4" s="143">
        <v>43411</v>
      </c>
      <c r="I4" s="77"/>
    </row>
    <row r="5" spans="1:9" s="94" customFormat="1" ht="29.25" customHeight="1" x14ac:dyDescent="0.15">
      <c r="A5" s="142" t="s">
        <v>142</v>
      </c>
      <c r="B5" s="60" t="s">
        <v>143</v>
      </c>
      <c r="C5" s="63">
        <v>115626750</v>
      </c>
      <c r="D5" s="143">
        <v>43097</v>
      </c>
      <c r="E5" s="143">
        <v>43101</v>
      </c>
      <c r="F5" s="80">
        <v>43465</v>
      </c>
      <c r="G5" s="80">
        <v>43404</v>
      </c>
      <c r="H5" s="143">
        <v>43406</v>
      </c>
      <c r="I5" s="77"/>
    </row>
    <row r="6" spans="1:9" s="94" customFormat="1" ht="29.25" customHeight="1" x14ac:dyDescent="0.15">
      <c r="A6" s="132" t="s">
        <v>140</v>
      </c>
      <c r="B6" s="26" t="s">
        <v>141</v>
      </c>
      <c r="C6" s="78">
        <v>2520000</v>
      </c>
      <c r="D6" s="80">
        <v>43098</v>
      </c>
      <c r="E6" s="80">
        <v>43101</v>
      </c>
      <c r="F6" s="80">
        <v>43465</v>
      </c>
      <c r="G6" s="80">
        <v>43404</v>
      </c>
      <c r="H6" s="143">
        <v>43405</v>
      </c>
      <c r="I6" s="77"/>
    </row>
    <row r="7" spans="1:9" ht="29.25" customHeight="1" x14ac:dyDescent="0.15">
      <c r="A7" s="132" t="s">
        <v>110</v>
      </c>
      <c r="B7" s="84" t="s">
        <v>109</v>
      </c>
      <c r="C7" s="78">
        <v>15470000</v>
      </c>
      <c r="D7" s="80">
        <v>43105</v>
      </c>
      <c r="E7" s="80">
        <v>43108</v>
      </c>
      <c r="F7" s="80">
        <v>43465</v>
      </c>
      <c r="G7" s="80">
        <v>43404</v>
      </c>
      <c r="H7" s="143">
        <v>43405</v>
      </c>
      <c r="I7" s="77"/>
    </row>
    <row r="8" spans="1:9" s="94" customFormat="1" ht="29.25" customHeight="1" x14ac:dyDescent="0.15">
      <c r="A8" s="132" t="s">
        <v>149</v>
      </c>
      <c r="B8" s="84" t="s">
        <v>148</v>
      </c>
      <c r="C8" s="78">
        <v>38356000</v>
      </c>
      <c r="D8" s="80">
        <v>43129</v>
      </c>
      <c r="E8" s="80">
        <v>43132</v>
      </c>
      <c r="F8" s="80">
        <v>43465</v>
      </c>
      <c r="G8" s="80">
        <v>43404</v>
      </c>
      <c r="H8" s="143">
        <v>43405</v>
      </c>
      <c r="I8" s="77"/>
    </row>
    <row r="9" spans="1:9" ht="29.25" customHeight="1" x14ac:dyDescent="0.15">
      <c r="A9" s="132" t="s">
        <v>111</v>
      </c>
      <c r="B9" s="84" t="s">
        <v>112</v>
      </c>
      <c r="C9" s="78">
        <v>2520000</v>
      </c>
      <c r="D9" s="80">
        <v>43097</v>
      </c>
      <c r="E9" s="80">
        <v>43101</v>
      </c>
      <c r="F9" s="80">
        <v>43465</v>
      </c>
      <c r="G9" s="80">
        <v>43404</v>
      </c>
      <c r="H9" s="143">
        <v>43405</v>
      </c>
      <c r="I9" s="81"/>
    </row>
    <row r="10" spans="1:9" ht="29.25" customHeight="1" x14ac:dyDescent="0.15">
      <c r="A10" s="132" t="s">
        <v>113</v>
      </c>
      <c r="B10" s="60" t="s">
        <v>114</v>
      </c>
      <c r="C10" s="63">
        <v>2112000</v>
      </c>
      <c r="D10" s="80">
        <v>43096</v>
      </c>
      <c r="E10" s="80">
        <v>43101</v>
      </c>
      <c r="F10" s="80">
        <v>43465</v>
      </c>
      <c r="G10" s="80">
        <v>43404</v>
      </c>
      <c r="H10" s="143">
        <v>43405</v>
      </c>
      <c r="I10" s="77"/>
    </row>
    <row r="11" spans="1:9" ht="29.25" customHeight="1" x14ac:dyDescent="0.15">
      <c r="A11" s="132" t="s">
        <v>115</v>
      </c>
      <c r="B11" s="84" t="s">
        <v>116</v>
      </c>
      <c r="C11" s="78">
        <v>2376000</v>
      </c>
      <c r="D11" s="80">
        <v>43095</v>
      </c>
      <c r="E11" s="80">
        <v>43101</v>
      </c>
      <c r="F11" s="80">
        <v>43465</v>
      </c>
      <c r="G11" s="80">
        <v>43404</v>
      </c>
      <c r="H11" s="143">
        <v>43405</v>
      </c>
      <c r="I11" s="77"/>
    </row>
    <row r="12" spans="1:9" s="94" customFormat="1" ht="29.25" customHeight="1" x14ac:dyDescent="0.15">
      <c r="A12" s="132" t="s">
        <v>336</v>
      </c>
      <c r="B12" s="26" t="s">
        <v>119</v>
      </c>
      <c r="C12" s="78">
        <v>3240000</v>
      </c>
      <c r="D12" s="80">
        <v>43097</v>
      </c>
      <c r="E12" s="80">
        <v>43101</v>
      </c>
      <c r="F12" s="80">
        <v>43465</v>
      </c>
      <c r="G12" s="80">
        <v>43404</v>
      </c>
      <c r="H12" s="143">
        <v>43405</v>
      </c>
      <c r="I12" s="77"/>
    </row>
    <row r="13" spans="1:9" s="94" customFormat="1" ht="29.25" customHeight="1" x14ac:dyDescent="0.15">
      <c r="A13" s="132" t="s">
        <v>146</v>
      </c>
      <c r="B13" s="26" t="s">
        <v>119</v>
      </c>
      <c r="C13" s="78">
        <v>1620000</v>
      </c>
      <c r="D13" s="80">
        <v>43098</v>
      </c>
      <c r="E13" s="80">
        <v>43108</v>
      </c>
      <c r="F13" s="80">
        <v>43465</v>
      </c>
      <c r="G13" s="80">
        <v>43404</v>
      </c>
      <c r="H13" s="143">
        <v>43417</v>
      </c>
      <c r="I13" s="77"/>
    </row>
    <row r="14" spans="1:9" ht="29.25" customHeight="1" x14ac:dyDescent="0.15">
      <c r="A14" s="132" t="s">
        <v>123</v>
      </c>
      <c r="B14" s="84" t="s">
        <v>124</v>
      </c>
      <c r="C14" s="144">
        <v>6600000</v>
      </c>
      <c r="D14" s="65">
        <v>43097</v>
      </c>
      <c r="E14" s="65">
        <v>43101</v>
      </c>
      <c r="F14" s="65">
        <v>43465</v>
      </c>
      <c r="G14" s="65">
        <v>43434</v>
      </c>
      <c r="H14" s="147">
        <v>43423</v>
      </c>
      <c r="I14" s="31"/>
    </row>
    <row r="15" spans="1:9" ht="29.25" customHeight="1" x14ac:dyDescent="0.15">
      <c r="A15" s="132" t="s">
        <v>131</v>
      </c>
      <c r="B15" s="84" t="s">
        <v>132</v>
      </c>
      <c r="C15" s="78">
        <v>11411160</v>
      </c>
      <c r="D15" s="80">
        <v>43100</v>
      </c>
      <c r="E15" s="80">
        <v>43101</v>
      </c>
      <c r="F15" s="80">
        <v>43465</v>
      </c>
      <c r="G15" s="80">
        <v>43404</v>
      </c>
      <c r="H15" s="143">
        <v>43411</v>
      </c>
      <c r="I15" s="31"/>
    </row>
    <row r="16" spans="1:9" s="94" customFormat="1" ht="29.25" customHeight="1" x14ac:dyDescent="0.15">
      <c r="A16" s="132" t="s">
        <v>155</v>
      </c>
      <c r="B16" s="84" t="s">
        <v>154</v>
      </c>
      <c r="C16" s="78">
        <v>382800</v>
      </c>
      <c r="D16" s="80">
        <v>43248</v>
      </c>
      <c r="E16" s="80">
        <v>43248</v>
      </c>
      <c r="F16" s="80">
        <v>43465</v>
      </c>
      <c r="G16" s="80">
        <v>43404</v>
      </c>
      <c r="H16" s="143">
        <v>43406</v>
      </c>
      <c r="I16" s="31"/>
    </row>
    <row r="17" spans="1:9" s="94" customFormat="1" ht="29.25" customHeight="1" x14ac:dyDescent="0.15">
      <c r="A17" s="132" t="s">
        <v>136</v>
      </c>
      <c r="B17" s="84" t="s">
        <v>137</v>
      </c>
      <c r="C17" s="78">
        <v>748000</v>
      </c>
      <c r="D17" s="80">
        <v>43164</v>
      </c>
      <c r="E17" s="80">
        <v>43164</v>
      </c>
      <c r="F17" s="80">
        <v>43465</v>
      </c>
      <c r="G17" s="80">
        <v>43404</v>
      </c>
      <c r="H17" s="143">
        <v>43410</v>
      </c>
      <c r="I17" s="31"/>
    </row>
    <row r="18" spans="1:9" s="21" customFormat="1" ht="29.25" customHeight="1" x14ac:dyDescent="0.15">
      <c r="A18" s="139" t="s">
        <v>286</v>
      </c>
      <c r="B18" s="111" t="s">
        <v>288</v>
      </c>
      <c r="C18" s="122">
        <v>800000</v>
      </c>
      <c r="D18" s="140">
        <v>43406</v>
      </c>
      <c r="E18" s="140">
        <v>43407</v>
      </c>
      <c r="F18" s="140">
        <v>43410</v>
      </c>
      <c r="G18" s="140">
        <v>43410</v>
      </c>
      <c r="H18" s="140">
        <v>43412</v>
      </c>
      <c r="I18" s="111"/>
    </row>
    <row r="19" spans="1:9" s="21" customFormat="1" ht="29.25" customHeight="1" x14ac:dyDescent="0.15">
      <c r="A19" s="139" t="s">
        <v>169</v>
      </c>
      <c r="B19" s="111" t="s">
        <v>172</v>
      </c>
      <c r="C19" s="122">
        <v>3046640</v>
      </c>
      <c r="D19" s="141">
        <v>43406</v>
      </c>
      <c r="E19" s="140">
        <v>43407</v>
      </c>
      <c r="F19" s="140">
        <v>43410</v>
      </c>
      <c r="G19" s="140">
        <v>43410</v>
      </c>
      <c r="H19" s="140">
        <v>43409</v>
      </c>
      <c r="I19" s="111"/>
    </row>
    <row r="20" spans="1:9" s="21" customFormat="1" ht="30" customHeight="1" x14ac:dyDescent="0.15">
      <c r="A20" s="139" t="s">
        <v>290</v>
      </c>
      <c r="B20" s="84" t="s">
        <v>292</v>
      </c>
      <c r="C20" s="122">
        <v>300000</v>
      </c>
      <c r="D20" s="140">
        <v>43420</v>
      </c>
      <c r="E20" s="140">
        <v>43422</v>
      </c>
      <c r="F20" s="140">
        <v>43422</v>
      </c>
      <c r="G20" s="140">
        <v>43422</v>
      </c>
      <c r="H20" s="140">
        <v>43423</v>
      </c>
      <c r="I20" s="111"/>
    </row>
    <row r="21" spans="1:9" s="21" customFormat="1" ht="30" customHeight="1" x14ac:dyDescent="0.15">
      <c r="A21" s="139" t="s">
        <v>295</v>
      </c>
      <c r="B21" s="111" t="s">
        <v>296</v>
      </c>
      <c r="C21" s="122">
        <v>2000000</v>
      </c>
      <c r="D21" s="140">
        <v>43423</v>
      </c>
      <c r="E21" s="140">
        <v>43423</v>
      </c>
      <c r="F21" s="140">
        <v>43434</v>
      </c>
      <c r="G21" s="140">
        <v>43431</v>
      </c>
      <c r="H21" s="140">
        <v>43431</v>
      </c>
      <c r="I21" s="111"/>
    </row>
    <row r="22" spans="1:9" ht="30" customHeight="1" x14ac:dyDescent="0.15">
      <c r="A22" s="139" t="s">
        <v>231</v>
      </c>
      <c r="B22" s="111" t="s">
        <v>333</v>
      </c>
      <c r="C22" s="122">
        <v>19080000</v>
      </c>
      <c r="D22" s="140">
        <v>43417</v>
      </c>
      <c r="E22" s="140">
        <v>43419</v>
      </c>
      <c r="F22" s="140">
        <v>43434</v>
      </c>
      <c r="G22" s="140">
        <v>43434</v>
      </c>
      <c r="H22" s="140">
        <v>43434</v>
      </c>
      <c r="I22" s="111"/>
    </row>
    <row r="23" spans="1:9" s="94" customFormat="1" ht="30" customHeight="1" x14ac:dyDescent="0.15">
      <c r="A23" s="139" t="s">
        <v>249</v>
      </c>
      <c r="B23" s="111" t="s">
        <v>256</v>
      </c>
      <c r="C23" s="122">
        <v>353100</v>
      </c>
      <c r="D23" s="140">
        <v>43427</v>
      </c>
      <c r="E23" s="140">
        <v>43430</v>
      </c>
      <c r="F23" s="140">
        <v>43434</v>
      </c>
      <c r="G23" s="140">
        <v>43430</v>
      </c>
      <c r="H23" s="140">
        <v>43434</v>
      </c>
      <c r="I23" s="111"/>
    </row>
    <row r="24" spans="1:9" s="94" customFormat="1" ht="30" customHeight="1" x14ac:dyDescent="0.15">
      <c r="A24" s="139" t="s">
        <v>248</v>
      </c>
      <c r="B24" s="111" t="s">
        <v>335</v>
      </c>
      <c r="C24" s="122">
        <v>1602000</v>
      </c>
      <c r="D24" s="140">
        <v>43430</v>
      </c>
      <c r="E24" s="140">
        <v>43430</v>
      </c>
      <c r="F24" s="140">
        <v>43434</v>
      </c>
      <c r="G24" s="140">
        <v>43431</v>
      </c>
      <c r="H24" s="140">
        <v>43431</v>
      </c>
      <c r="I24" s="111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15" sqref="F15"/>
    </sheetView>
  </sheetViews>
  <sheetFormatPr defaultRowHeight="13.5" x14ac:dyDescent="0.15"/>
  <cols>
    <col min="1" max="1" width="15.109375" style="112" bestFit="1" customWidth="1"/>
    <col min="2" max="2" width="23.5546875" style="123" customWidth="1"/>
    <col min="3" max="3" width="13.33203125" style="112" customWidth="1"/>
    <col min="4" max="4" width="11.5546875" style="130" bestFit="1" customWidth="1"/>
    <col min="5" max="6" width="9.5546875" style="110" customWidth="1"/>
    <col min="7" max="7" width="10.33203125" style="110" customWidth="1"/>
    <col min="8" max="8" width="12" style="110" customWidth="1"/>
    <col min="9" max="9" width="16.109375" style="18" customWidth="1"/>
    <col min="10" max="16384" width="8.88671875" style="103"/>
  </cols>
  <sheetData>
    <row r="1" spans="1:9" ht="25.5" x14ac:dyDescent="0.15">
      <c r="A1" s="155" t="s">
        <v>19</v>
      </c>
      <c r="B1" s="155"/>
      <c r="C1" s="155"/>
      <c r="D1" s="155"/>
      <c r="E1" s="155"/>
      <c r="F1" s="155"/>
      <c r="G1" s="155"/>
      <c r="H1" s="155"/>
      <c r="I1" s="155"/>
    </row>
    <row r="2" spans="1:9" ht="25.5" x14ac:dyDescent="0.15">
      <c r="A2" s="156" t="s">
        <v>104</v>
      </c>
      <c r="B2" s="156"/>
      <c r="C2" s="104"/>
      <c r="D2" s="109"/>
      <c r="E2" s="109"/>
      <c r="F2" s="109"/>
      <c r="G2" s="109"/>
      <c r="H2" s="109"/>
      <c r="I2" s="105" t="s">
        <v>81</v>
      </c>
    </row>
    <row r="3" spans="1:9" ht="26.25" customHeight="1" x14ac:dyDescent="0.15">
      <c r="A3" s="106" t="s">
        <v>4</v>
      </c>
      <c r="B3" s="126" t="s">
        <v>5</v>
      </c>
      <c r="C3" s="107" t="s">
        <v>76</v>
      </c>
      <c r="D3" s="108" t="s">
        <v>77</v>
      </c>
      <c r="E3" s="108" t="s">
        <v>82</v>
      </c>
      <c r="F3" s="108" t="s">
        <v>78</v>
      </c>
      <c r="G3" s="108" t="s">
        <v>79</v>
      </c>
      <c r="H3" s="108" t="s">
        <v>80</v>
      </c>
      <c r="I3" s="107" t="s">
        <v>92</v>
      </c>
    </row>
    <row r="4" spans="1:9" ht="23.1" customHeight="1" x14ac:dyDescent="0.15">
      <c r="A4" s="15" t="s">
        <v>105</v>
      </c>
      <c r="B4" s="124" t="s">
        <v>129</v>
      </c>
      <c r="C4" s="60" t="s">
        <v>106</v>
      </c>
      <c r="D4" s="63">
        <v>702206540</v>
      </c>
      <c r="E4" s="63"/>
      <c r="F4" s="63">
        <f>54242290+54224180+54224180+54211880+55994020+54117840+54117840+54117840+54117840+54117840</f>
        <v>543485750</v>
      </c>
      <c r="G4" s="63"/>
      <c r="H4" s="63">
        <f>SUM(E4:G4)</f>
        <v>543485750</v>
      </c>
      <c r="I4" s="76"/>
    </row>
    <row r="5" spans="1:9" ht="23.1" customHeight="1" x14ac:dyDescent="0.15">
      <c r="A5" s="15" t="s">
        <v>105</v>
      </c>
      <c r="B5" s="131" t="s">
        <v>145</v>
      </c>
      <c r="C5" s="82" t="s">
        <v>144</v>
      </c>
      <c r="D5" s="128">
        <v>115626750</v>
      </c>
      <c r="E5" s="63"/>
      <c r="F5" s="63">
        <f>9274690+8999790+9240990+9039390*7</f>
        <v>90791200</v>
      </c>
      <c r="G5" s="63"/>
      <c r="H5" s="63">
        <f>SUM(E5:G5)</f>
        <v>90791200</v>
      </c>
      <c r="I5" s="76"/>
    </row>
    <row r="6" spans="1:9" ht="23.1" customHeight="1" x14ac:dyDescent="0.15">
      <c r="A6" s="15" t="s">
        <v>103</v>
      </c>
      <c r="B6" s="131" t="s">
        <v>128</v>
      </c>
      <c r="C6" s="26" t="s">
        <v>107</v>
      </c>
      <c r="D6" s="63">
        <v>2520000</v>
      </c>
      <c r="E6" s="63"/>
      <c r="F6" s="63">
        <f>210000*10</f>
        <v>2100000</v>
      </c>
      <c r="G6" s="63"/>
      <c r="H6" s="63">
        <f t="shared" ref="H6:H12" si="0">SUM(E6:G6)</f>
        <v>2100000</v>
      </c>
      <c r="I6" s="76"/>
    </row>
    <row r="7" spans="1:9" ht="23.1" customHeight="1" x14ac:dyDescent="0.15">
      <c r="A7" s="15" t="s">
        <v>103</v>
      </c>
      <c r="B7" s="125" t="s">
        <v>118</v>
      </c>
      <c r="C7" s="82" t="s">
        <v>109</v>
      </c>
      <c r="D7" s="63">
        <v>15470000</v>
      </c>
      <c r="E7" s="63"/>
      <c r="F7" s="63">
        <f>1260000+1050000+1470000*2+1260000+1330000+1330000+1120000+980000+1330000</f>
        <v>12600000</v>
      </c>
      <c r="G7" s="63"/>
      <c r="H7" s="63">
        <f t="shared" si="0"/>
        <v>12600000</v>
      </c>
      <c r="I7" s="76"/>
    </row>
    <row r="8" spans="1:9" ht="23.1" customHeight="1" x14ac:dyDescent="0.15">
      <c r="A8" s="15" t="s">
        <v>103</v>
      </c>
      <c r="B8" s="125" t="s">
        <v>147</v>
      </c>
      <c r="C8" s="127" t="s">
        <v>150</v>
      </c>
      <c r="D8" s="63">
        <v>38356000</v>
      </c>
      <c r="E8" s="63"/>
      <c r="F8" s="63">
        <f>2752000+2223100+3207800+2984200+2807900+2709000+2635900+2408000+2924000+2279000</f>
        <v>26930900</v>
      </c>
      <c r="G8" s="63"/>
      <c r="H8" s="63">
        <f t="shared" si="0"/>
        <v>26930900</v>
      </c>
      <c r="I8" s="76"/>
    </row>
    <row r="9" spans="1:9" ht="23.1" customHeight="1" x14ac:dyDescent="0.15">
      <c r="A9" s="15" t="s">
        <v>103</v>
      </c>
      <c r="B9" s="131" t="s">
        <v>111</v>
      </c>
      <c r="C9" s="82" t="s">
        <v>112</v>
      </c>
      <c r="D9" s="128">
        <v>2520000</v>
      </c>
      <c r="E9" s="63"/>
      <c r="F9" s="63">
        <f>210000*10</f>
        <v>2100000</v>
      </c>
      <c r="G9" s="63"/>
      <c r="H9" s="63">
        <f t="shared" si="0"/>
        <v>2100000</v>
      </c>
      <c r="I9" s="76"/>
    </row>
    <row r="10" spans="1:9" ht="23.1" customHeight="1" x14ac:dyDescent="0.15">
      <c r="A10" s="15" t="s">
        <v>103</v>
      </c>
      <c r="B10" s="131" t="s">
        <v>122</v>
      </c>
      <c r="C10" s="60" t="s">
        <v>114</v>
      </c>
      <c r="D10" s="63">
        <v>2112000</v>
      </c>
      <c r="E10" s="63"/>
      <c r="F10" s="63">
        <f>176000*10</f>
        <v>1760000</v>
      </c>
      <c r="G10" s="63"/>
      <c r="H10" s="63">
        <f t="shared" si="0"/>
        <v>1760000</v>
      </c>
      <c r="I10" s="76"/>
    </row>
    <row r="11" spans="1:9" ht="23.1" customHeight="1" x14ac:dyDescent="0.15">
      <c r="A11" s="15" t="s">
        <v>103</v>
      </c>
      <c r="B11" s="131" t="s">
        <v>121</v>
      </c>
      <c r="C11" s="82" t="s">
        <v>116</v>
      </c>
      <c r="D11" s="128">
        <v>2376000</v>
      </c>
      <c r="E11" s="63"/>
      <c r="F11" s="63">
        <f>198000*10</f>
        <v>1980000</v>
      </c>
      <c r="G11" s="63"/>
      <c r="H11" s="63">
        <f t="shared" si="0"/>
        <v>1980000</v>
      </c>
      <c r="I11" s="76"/>
    </row>
    <row r="12" spans="1:9" ht="23.1" customHeight="1" x14ac:dyDescent="0.15">
      <c r="A12" s="15" t="s">
        <v>101</v>
      </c>
      <c r="B12" s="125" t="s">
        <v>138</v>
      </c>
      <c r="C12" s="83" t="s">
        <v>120</v>
      </c>
      <c r="D12" s="128">
        <v>1800000</v>
      </c>
      <c r="E12" s="63"/>
      <c r="F12" s="63">
        <f>158000+371000+158000+371000+371000</f>
        <v>1429000</v>
      </c>
      <c r="G12" s="63"/>
      <c r="H12" s="63">
        <f t="shared" si="0"/>
        <v>1429000</v>
      </c>
      <c r="I12" s="76"/>
    </row>
    <row r="13" spans="1:9" ht="23.1" customHeight="1" x14ac:dyDescent="0.15">
      <c r="A13" s="15" t="s">
        <v>103</v>
      </c>
      <c r="B13" s="131" t="s">
        <v>108</v>
      </c>
      <c r="C13" s="26" t="s">
        <v>119</v>
      </c>
      <c r="D13" s="63">
        <v>3240000</v>
      </c>
      <c r="E13" s="63"/>
      <c r="F13" s="63">
        <f>270000*10</f>
        <v>2700000</v>
      </c>
      <c r="G13" s="63"/>
      <c r="H13" s="63">
        <f>SUM(E13:G13)</f>
        <v>2700000</v>
      </c>
      <c r="I13" s="76"/>
    </row>
    <row r="14" spans="1:9" ht="23.1" customHeight="1" x14ac:dyDescent="0.15">
      <c r="A14" s="15" t="s">
        <v>103</v>
      </c>
      <c r="B14" s="131" t="s">
        <v>151</v>
      </c>
      <c r="C14" s="26" t="s">
        <v>119</v>
      </c>
      <c r="D14" s="63">
        <v>1620000</v>
      </c>
      <c r="E14" s="63"/>
      <c r="F14" s="63">
        <f>135000*10</f>
        <v>1350000</v>
      </c>
      <c r="G14" s="63"/>
      <c r="H14" s="63">
        <f>SUM(E14:G14)</f>
        <v>1350000</v>
      </c>
      <c r="I14" s="76"/>
    </row>
    <row r="15" spans="1:9" ht="23.1" customHeight="1" x14ac:dyDescent="0.15">
      <c r="A15" s="15" t="s">
        <v>103</v>
      </c>
      <c r="B15" s="125" t="s">
        <v>123</v>
      </c>
      <c r="C15" s="84" t="s">
        <v>124</v>
      </c>
      <c r="D15" s="79">
        <v>6600000</v>
      </c>
      <c r="E15" s="79"/>
      <c r="F15" s="79">
        <f>550000*11</f>
        <v>6050000</v>
      </c>
      <c r="G15" s="79"/>
      <c r="H15" s="63">
        <f t="shared" ref="H15:H24" si="1">SUM(E15:G15)</f>
        <v>6050000</v>
      </c>
      <c r="I15" s="76"/>
    </row>
    <row r="16" spans="1:9" ht="23.1" customHeight="1" x14ac:dyDescent="0.15">
      <c r="A16" s="15" t="s">
        <v>101</v>
      </c>
      <c r="B16" s="125" t="s">
        <v>133</v>
      </c>
      <c r="C16" s="84" t="s">
        <v>134</v>
      </c>
      <c r="D16" s="129">
        <v>11411160</v>
      </c>
      <c r="E16" s="63"/>
      <c r="F16" s="63">
        <f>950930*10</f>
        <v>9509300</v>
      </c>
      <c r="G16" s="63"/>
      <c r="H16" s="63">
        <f t="shared" si="1"/>
        <v>9509300</v>
      </c>
      <c r="I16" s="76"/>
    </row>
    <row r="17" spans="1:9" ht="23.1" customHeight="1" x14ac:dyDescent="0.15">
      <c r="A17" s="15" t="s">
        <v>101</v>
      </c>
      <c r="B17" s="125" t="s">
        <v>136</v>
      </c>
      <c r="C17" s="84" t="s">
        <v>137</v>
      </c>
      <c r="D17" s="129">
        <v>748000</v>
      </c>
      <c r="E17" s="63"/>
      <c r="F17" s="63">
        <f>74800*9</f>
        <v>673200</v>
      </c>
      <c r="G17" s="63"/>
      <c r="H17" s="63">
        <f t="shared" ref="H17" si="2">SUM(E17:G17)</f>
        <v>673200</v>
      </c>
      <c r="I17" s="76"/>
    </row>
    <row r="18" spans="1:9" ht="23.1" customHeight="1" x14ac:dyDescent="0.15">
      <c r="A18" s="15" t="s">
        <v>101</v>
      </c>
      <c r="B18" s="125" t="s">
        <v>152</v>
      </c>
      <c r="C18" s="84" t="s">
        <v>153</v>
      </c>
      <c r="D18" s="63">
        <v>382800</v>
      </c>
      <c r="E18" s="63"/>
      <c r="F18" s="63">
        <f>63800*4</f>
        <v>255200</v>
      </c>
      <c r="G18" s="63"/>
      <c r="H18" s="63">
        <f t="shared" si="1"/>
        <v>255200</v>
      </c>
      <c r="I18" s="15"/>
    </row>
    <row r="19" spans="1:9" ht="23.1" customHeight="1" x14ac:dyDescent="0.15">
      <c r="A19" s="15" t="s">
        <v>101</v>
      </c>
      <c r="B19" s="125" t="s">
        <v>281</v>
      </c>
      <c r="C19" s="84" t="s">
        <v>282</v>
      </c>
      <c r="D19" s="63">
        <v>4600000</v>
      </c>
      <c r="E19" s="63"/>
      <c r="F19" s="63"/>
      <c r="G19" s="63">
        <v>4600000</v>
      </c>
      <c r="H19" s="63">
        <f t="shared" si="1"/>
        <v>4600000</v>
      </c>
      <c r="I19" s="15"/>
    </row>
    <row r="20" spans="1:9" ht="23.1" customHeight="1" x14ac:dyDescent="0.15">
      <c r="A20" s="15" t="s">
        <v>101</v>
      </c>
      <c r="B20" s="125" t="s">
        <v>283</v>
      </c>
      <c r="C20" s="83" t="s">
        <v>284</v>
      </c>
      <c r="D20" s="63">
        <v>4600000</v>
      </c>
      <c r="E20" s="63"/>
      <c r="F20" s="63"/>
      <c r="G20" s="63">
        <v>4600000</v>
      </c>
      <c r="H20" s="63">
        <f t="shared" si="1"/>
        <v>4600000</v>
      </c>
      <c r="I20" s="15"/>
    </row>
    <row r="21" spans="1:9" ht="23.1" customHeight="1" x14ac:dyDescent="0.15">
      <c r="A21" s="15" t="s">
        <v>101</v>
      </c>
      <c r="B21" s="125" t="s">
        <v>160</v>
      </c>
      <c r="C21" s="84" t="s">
        <v>163</v>
      </c>
      <c r="D21" s="63">
        <v>1635000</v>
      </c>
      <c r="E21" s="63"/>
      <c r="F21" s="63"/>
      <c r="G21" s="63">
        <v>1635000</v>
      </c>
      <c r="H21" s="63">
        <f t="shared" si="1"/>
        <v>1635000</v>
      </c>
      <c r="I21" s="15"/>
    </row>
    <row r="22" spans="1:9" ht="23.1" customHeight="1" x14ac:dyDescent="0.15">
      <c r="A22" s="15" t="s">
        <v>101</v>
      </c>
      <c r="B22" s="125" t="s">
        <v>164</v>
      </c>
      <c r="C22" s="84" t="s">
        <v>167</v>
      </c>
      <c r="D22" s="78">
        <v>800000</v>
      </c>
      <c r="E22" s="63"/>
      <c r="F22" s="63"/>
      <c r="G22" s="78">
        <v>800000</v>
      </c>
      <c r="H22" s="63">
        <f t="shared" si="1"/>
        <v>800000</v>
      </c>
      <c r="I22" s="15"/>
    </row>
    <row r="23" spans="1:9" ht="23.1" customHeight="1" x14ac:dyDescent="0.15">
      <c r="A23" s="15" t="s">
        <v>101</v>
      </c>
      <c r="B23" s="133" t="s">
        <v>174</v>
      </c>
      <c r="C23" s="111" t="s">
        <v>175</v>
      </c>
      <c r="D23" s="122">
        <v>3046640</v>
      </c>
      <c r="E23" s="63"/>
      <c r="F23" s="63"/>
      <c r="G23" s="122">
        <v>3046640</v>
      </c>
      <c r="H23" s="63">
        <f t="shared" si="1"/>
        <v>3046640</v>
      </c>
      <c r="I23" s="15"/>
    </row>
    <row r="24" spans="1:9" ht="23.1" customHeight="1" x14ac:dyDescent="0.15">
      <c r="A24" s="15" t="s">
        <v>101</v>
      </c>
      <c r="B24" s="133" t="s">
        <v>202</v>
      </c>
      <c r="C24" s="111" t="s">
        <v>207</v>
      </c>
      <c r="D24" s="122">
        <v>300000</v>
      </c>
      <c r="E24" s="63"/>
      <c r="F24" s="63"/>
      <c r="G24" s="63">
        <v>300000</v>
      </c>
      <c r="H24" s="63">
        <f t="shared" si="1"/>
        <v>300000</v>
      </c>
      <c r="I24" s="15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6" workbookViewId="0">
      <selection activeCell="E75" sqref="E7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51" t="s">
        <v>21</v>
      </c>
      <c r="B1" s="151"/>
      <c r="C1" s="151"/>
      <c r="D1" s="151"/>
      <c r="E1" s="151"/>
    </row>
    <row r="2" spans="1:5" ht="26.25" thickBot="1" x14ac:dyDescent="0.2">
      <c r="A2" s="55" t="s">
        <v>101</v>
      </c>
      <c r="B2" s="27"/>
      <c r="C2" s="1"/>
      <c r="D2" s="1"/>
      <c r="E2" s="71" t="s">
        <v>52</v>
      </c>
    </row>
    <row r="3" spans="1:5" ht="21" customHeight="1" thickTop="1" x14ac:dyDescent="0.15">
      <c r="A3" s="157" t="s">
        <v>53</v>
      </c>
      <c r="B3" s="28" t="s">
        <v>54</v>
      </c>
      <c r="C3" s="160" t="s">
        <v>271</v>
      </c>
      <c r="D3" s="161"/>
      <c r="E3" s="162"/>
    </row>
    <row r="4" spans="1:5" ht="21" customHeight="1" x14ac:dyDescent="0.15">
      <c r="A4" s="158"/>
      <c r="B4" s="29" t="s">
        <v>55</v>
      </c>
      <c r="C4" s="87">
        <v>1876000</v>
      </c>
      <c r="D4" s="40" t="s">
        <v>56</v>
      </c>
      <c r="E4" s="88">
        <v>1635000</v>
      </c>
    </row>
    <row r="5" spans="1:5" ht="21" customHeight="1" x14ac:dyDescent="0.15">
      <c r="A5" s="158"/>
      <c r="B5" s="29" t="s">
        <v>57</v>
      </c>
      <c r="C5" s="41">
        <f>E4/C4</f>
        <v>0.87153518123667373</v>
      </c>
      <c r="D5" s="40" t="s">
        <v>33</v>
      </c>
      <c r="E5" s="88">
        <v>1635000</v>
      </c>
    </row>
    <row r="6" spans="1:5" ht="21" customHeight="1" x14ac:dyDescent="0.15">
      <c r="A6" s="158"/>
      <c r="B6" s="29" t="s">
        <v>32</v>
      </c>
      <c r="C6" s="42" t="s">
        <v>161</v>
      </c>
      <c r="D6" s="40" t="s">
        <v>83</v>
      </c>
      <c r="E6" s="46" t="s">
        <v>274</v>
      </c>
    </row>
    <row r="7" spans="1:5" ht="21" customHeight="1" x14ac:dyDescent="0.15">
      <c r="A7" s="158"/>
      <c r="B7" s="29" t="s">
        <v>58</v>
      </c>
      <c r="C7" s="85" t="s">
        <v>125</v>
      </c>
      <c r="D7" s="40" t="s">
        <v>59</v>
      </c>
      <c r="E7" s="46" t="s">
        <v>162</v>
      </c>
    </row>
    <row r="8" spans="1:5" ht="21" customHeight="1" x14ac:dyDescent="0.15">
      <c r="A8" s="158"/>
      <c r="B8" s="29" t="s">
        <v>60</v>
      </c>
      <c r="C8" s="85" t="s">
        <v>126</v>
      </c>
      <c r="D8" s="40" t="s">
        <v>35</v>
      </c>
      <c r="E8" s="43" t="s">
        <v>173</v>
      </c>
    </row>
    <row r="9" spans="1:5" ht="21" customHeight="1" thickBot="1" x14ac:dyDescent="0.2">
      <c r="A9" s="159"/>
      <c r="B9" s="30" t="s">
        <v>61</v>
      </c>
      <c r="C9" s="86" t="s">
        <v>127</v>
      </c>
      <c r="D9" s="44" t="s">
        <v>62</v>
      </c>
      <c r="E9" s="45" t="s">
        <v>277</v>
      </c>
    </row>
    <row r="10" spans="1:5" s="94" customFormat="1" ht="21" customHeight="1" thickTop="1" x14ac:dyDescent="0.15">
      <c r="A10" s="157" t="s">
        <v>53</v>
      </c>
      <c r="B10" s="28" t="s">
        <v>54</v>
      </c>
      <c r="C10" s="160" t="s">
        <v>285</v>
      </c>
      <c r="D10" s="161"/>
      <c r="E10" s="162"/>
    </row>
    <row r="11" spans="1:5" s="94" customFormat="1" ht="21" customHeight="1" x14ac:dyDescent="0.15">
      <c r="A11" s="158"/>
      <c r="B11" s="29" t="s">
        <v>55</v>
      </c>
      <c r="C11" s="87">
        <v>840000</v>
      </c>
      <c r="D11" s="40" t="s">
        <v>56</v>
      </c>
      <c r="E11" s="88">
        <v>800000</v>
      </c>
    </row>
    <row r="12" spans="1:5" s="94" customFormat="1" ht="21" customHeight="1" x14ac:dyDescent="0.15">
      <c r="A12" s="158"/>
      <c r="B12" s="29" t="s">
        <v>57</v>
      </c>
      <c r="C12" s="41">
        <f>E11/C11</f>
        <v>0.95238095238095233</v>
      </c>
      <c r="D12" s="40" t="s">
        <v>33</v>
      </c>
      <c r="E12" s="88">
        <f>E11</f>
        <v>800000</v>
      </c>
    </row>
    <row r="13" spans="1:5" s="94" customFormat="1" ht="21" customHeight="1" x14ac:dyDescent="0.15">
      <c r="A13" s="158"/>
      <c r="B13" s="29" t="s">
        <v>32</v>
      </c>
      <c r="C13" s="42" t="s">
        <v>289</v>
      </c>
      <c r="D13" s="40" t="s">
        <v>83</v>
      </c>
      <c r="E13" s="46" t="s">
        <v>165</v>
      </c>
    </row>
    <row r="14" spans="1:5" s="94" customFormat="1" ht="21" customHeight="1" x14ac:dyDescent="0.15">
      <c r="A14" s="158"/>
      <c r="B14" s="29" t="s">
        <v>58</v>
      </c>
      <c r="C14" s="85" t="s">
        <v>125</v>
      </c>
      <c r="D14" s="40" t="s">
        <v>59</v>
      </c>
      <c r="E14" s="46" t="s">
        <v>166</v>
      </c>
    </row>
    <row r="15" spans="1:5" s="94" customFormat="1" ht="21" customHeight="1" x14ac:dyDescent="0.15">
      <c r="A15" s="158"/>
      <c r="B15" s="29" t="s">
        <v>60</v>
      </c>
      <c r="C15" s="85" t="s">
        <v>126</v>
      </c>
      <c r="D15" s="40" t="s">
        <v>35</v>
      </c>
      <c r="E15" s="43" t="s">
        <v>287</v>
      </c>
    </row>
    <row r="16" spans="1:5" s="94" customFormat="1" ht="21" customHeight="1" thickBot="1" x14ac:dyDescent="0.2">
      <c r="A16" s="159"/>
      <c r="B16" s="30" t="s">
        <v>61</v>
      </c>
      <c r="C16" s="86" t="s">
        <v>127</v>
      </c>
      <c r="D16" s="44" t="s">
        <v>62</v>
      </c>
      <c r="E16" s="45" t="s">
        <v>168</v>
      </c>
    </row>
    <row r="17" spans="1:5" s="94" customFormat="1" ht="21" customHeight="1" thickTop="1" x14ac:dyDescent="0.15">
      <c r="A17" s="157" t="s">
        <v>53</v>
      </c>
      <c r="B17" s="28" t="s">
        <v>54</v>
      </c>
      <c r="C17" s="160" t="s">
        <v>201</v>
      </c>
      <c r="D17" s="161"/>
      <c r="E17" s="162"/>
    </row>
    <row r="18" spans="1:5" s="94" customFormat="1" ht="21" customHeight="1" x14ac:dyDescent="0.15">
      <c r="A18" s="158"/>
      <c r="B18" s="29" t="s">
        <v>55</v>
      </c>
      <c r="C18" s="87">
        <v>3320000</v>
      </c>
      <c r="D18" s="40" t="s">
        <v>56</v>
      </c>
      <c r="E18" s="88">
        <v>3046640</v>
      </c>
    </row>
    <row r="19" spans="1:5" s="94" customFormat="1" ht="21" customHeight="1" x14ac:dyDescent="0.15">
      <c r="A19" s="158"/>
      <c r="B19" s="29" t="s">
        <v>57</v>
      </c>
      <c r="C19" s="41">
        <f>E18/C18</f>
        <v>0.91766265060240959</v>
      </c>
      <c r="D19" s="40" t="s">
        <v>33</v>
      </c>
      <c r="E19" s="88">
        <f>E18</f>
        <v>3046640</v>
      </c>
    </row>
    <row r="20" spans="1:5" s="94" customFormat="1" ht="21" customHeight="1" x14ac:dyDescent="0.15">
      <c r="A20" s="158"/>
      <c r="B20" s="29" t="s">
        <v>32</v>
      </c>
      <c r="C20" s="42" t="s">
        <v>161</v>
      </c>
      <c r="D20" s="40" t="s">
        <v>83</v>
      </c>
      <c r="E20" s="46" t="s">
        <v>171</v>
      </c>
    </row>
    <row r="21" spans="1:5" s="94" customFormat="1" ht="21" customHeight="1" x14ac:dyDescent="0.15">
      <c r="A21" s="158"/>
      <c r="B21" s="29" t="s">
        <v>58</v>
      </c>
      <c r="C21" s="85" t="s">
        <v>125</v>
      </c>
      <c r="D21" s="40" t="s">
        <v>59</v>
      </c>
      <c r="E21" s="46" t="s">
        <v>171</v>
      </c>
    </row>
    <row r="22" spans="1:5" s="94" customFormat="1" ht="21" customHeight="1" x14ac:dyDescent="0.15">
      <c r="A22" s="158"/>
      <c r="B22" s="29" t="s">
        <v>60</v>
      </c>
      <c r="C22" s="85" t="s">
        <v>126</v>
      </c>
      <c r="D22" s="40" t="s">
        <v>35</v>
      </c>
      <c r="E22" s="43" t="s">
        <v>156</v>
      </c>
    </row>
    <row r="23" spans="1:5" s="94" customFormat="1" ht="21" customHeight="1" thickBot="1" x14ac:dyDescent="0.2">
      <c r="A23" s="159"/>
      <c r="B23" s="30" t="s">
        <v>61</v>
      </c>
      <c r="C23" s="86" t="s">
        <v>127</v>
      </c>
      <c r="D23" s="44" t="s">
        <v>62</v>
      </c>
      <c r="E23" s="45" t="s">
        <v>158</v>
      </c>
    </row>
    <row r="24" spans="1:5" s="94" customFormat="1" ht="21" customHeight="1" thickTop="1" x14ac:dyDescent="0.15">
      <c r="A24" s="157" t="s">
        <v>53</v>
      </c>
      <c r="B24" s="28" t="s">
        <v>54</v>
      </c>
      <c r="C24" s="160" t="s">
        <v>176</v>
      </c>
      <c r="D24" s="161"/>
      <c r="E24" s="162"/>
    </row>
    <row r="25" spans="1:5" s="94" customFormat="1" ht="21" customHeight="1" x14ac:dyDescent="0.15">
      <c r="A25" s="158"/>
      <c r="B25" s="29" t="s">
        <v>55</v>
      </c>
      <c r="C25" s="87">
        <v>330000</v>
      </c>
      <c r="D25" s="40" t="s">
        <v>56</v>
      </c>
      <c r="E25" s="88">
        <v>300000</v>
      </c>
    </row>
    <row r="26" spans="1:5" s="94" customFormat="1" ht="21" customHeight="1" x14ac:dyDescent="0.15">
      <c r="A26" s="158"/>
      <c r="B26" s="29" t="s">
        <v>57</v>
      </c>
      <c r="C26" s="41">
        <f>E25/C25</f>
        <v>0.90909090909090906</v>
      </c>
      <c r="D26" s="40" t="s">
        <v>33</v>
      </c>
      <c r="E26" s="88">
        <f>E25</f>
        <v>300000</v>
      </c>
    </row>
    <row r="27" spans="1:5" s="94" customFormat="1" ht="21" customHeight="1" x14ac:dyDescent="0.15">
      <c r="A27" s="158"/>
      <c r="B27" s="29" t="s">
        <v>32</v>
      </c>
      <c r="C27" s="42" t="s">
        <v>204</v>
      </c>
      <c r="D27" s="40" t="s">
        <v>83</v>
      </c>
      <c r="E27" s="46" t="s">
        <v>205</v>
      </c>
    </row>
    <row r="28" spans="1:5" s="94" customFormat="1" ht="21" customHeight="1" x14ac:dyDescent="0.15">
      <c r="A28" s="158"/>
      <c r="B28" s="29" t="s">
        <v>58</v>
      </c>
      <c r="C28" s="85" t="s">
        <v>125</v>
      </c>
      <c r="D28" s="40" t="s">
        <v>59</v>
      </c>
      <c r="E28" s="46" t="s">
        <v>178</v>
      </c>
    </row>
    <row r="29" spans="1:5" s="94" customFormat="1" ht="21" customHeight="1" x14ac:dyDescent="0.15">
      <c r="A29" s="158"/>
      <c r="B29" s="29" t="s">
        <v>60</v>
      </c>
      <c r="C29" s="85" t="s">
        <v>126</v>
      </c>
      <c r="D29" s="40" t="s">
        <v>35</v>
      </c>
      <c r="E29" s="43" t="s">
        <v>291</v>
      </c>
    </row>
    <row r="30" spans="1:5" s="94" customFormat="1" ht="21" customHeight="1" thickBot="1" x14ac:dyDescent="0.2">
      <c r="A30" s="159"/>
      <c r="B30" s="30" t="s">
        <v>61</v>
      </c>
      <c r="C30" s="86" t="s">
        <v>127</v>
      </c>
      <c r="D30" s="44" t="s">
        <v>62</v>
      </c>
      <c r="E30" s="45" t="s">
        <v>208</v>
      </c>
    </row>
    <row r="31" spans="1:5" s="94" customFormat="1" ht="21" customHeight="1" thickTop="1" x14ac:dyDescent="0.15">
      <c r="A31" s="157" t="s">
        <v>53</v>
      </c>
      <c r="B31" s="28" t="s">
        <v>54</v>
      </c>
      <c r="C31" s="160" t="s">
        <v>293</v>
      </c>
      <c r="D31" s="161"/>
      <c r="E31" s="162"/>
    </row>
    <row r="32" spans="1:5" s="94" customFormat="1" ht="21" customHeight="1" x14ac:dyDescent="0.15">
      <c r="A32" s="158"/>
      <c r="B32" s="29" t="s">
        <v>55</v>
      </c>
      <c r="C32" s="87">
        <v>4400000</v>
      </c>
      <c r="D32" s="40" t="s">
        <v>56</v>
      </c>
      <c r="E32" s="88">
        <v>4180000</v>
      </c>
    </row>
    <row r="33" spans="1:5" s="94" customFormat="1" ht="21" customHeight="1" x14ac:dyDescent="0.15">
      <c r="A33" s="158"/>
      <c r="B33" s="29" t="s">
        <v>57</v>
      </c>
      <c r="C33" s="41">
        <f>E32/C32</f>
        <v>0.95</v>
      </c>
      <c r="D33" s="40" t="s">
        <v>33</v>
      </c>
      <c r="E33" s="88">
        <f>E32</f>
        <v>4180000</v>
      </c>
    </row>
    <row r="34" spans="1:5" s="94" customFormat="1" ht="21" customHeight="1" x14ac:dyDescent="0.15">
      <c r="A34" s="158"/>
      <c r="B34" s="29" t="s">
        <v>32</v>
      </c>
      <c r="C34" s="42" t="s">
        <v>177</v>
      </c>
      <c r="D34" s="40" t="s">
        <v>83</v>
      </c>
      <c r="E34" s="46" t="s">
        <v>179</v>
      </c>
    </row>
    <row r="35" spans="1:5" s="94" customFormat="1" ht="21" customHeight="1" x14ac:dyDescent="0.15">
      <c r="A35" s="158"/>
      <c r="B35" s="29" t="s">
        <v>58</v>
      </c>
      <c r="C35" s="85" t="s">
        <v>125</v>
      </c>
      <c r="D35" s="40" t="s">
        <v>59</v>
      </c>
      <c r="E35" s="46" t="s">
        <v>180</v>
      </c>
    </row>
    <row r="36" spans="1:5" s="94" customFormat="1" ht="21" customHeight="1" x14ac:dyDescent="0.15">
      <c r="A36" s="158"/>
      <c r="B36" s="29" t="s">
        <v>60</v>
      </c>
      <c r="C36" s="85" t="s">
        <v>126</v>
      </c>
      <c r="D36" s="40" t="s">
        <v>35</v>
      </c>
      <c r="E36" s="43" t="s">
        <v>181</v>
      </c>
    </row>
    <row r="37" spans="1:5" s="94" customFormat="1" ht="21" customHeight="1" thickBot="1" x14ac:dyDescent="0.2">
      <c r="A37" s="159"/>
      <c r="B37" s="30" t="s">
        <v>61</v>
      </c>
      <c r="C37" s="86" t="s">
        <v>127</v>
      </c>
      <c r="D37" s="44" t="s">
        <v>62</v>
      </c>
      <c r="E37" s="45" t="s">
        <v>214</v>
      </c>
    </row>
    <row r="38" spans="1:5" s="94" customFormat="1" ht="21" customHeight="1" thickTop="1" x14ac:dyDescent="0.15">
      <c r="A38" s="157" t="s">
        <v>53</v>
      </c>
      <c r="B38" s="28" t="s">
        <v>54</v>
      </c>
      <c r="C38" s="160" t="s">
        <v>280</v>
      </c>
      <c r="D38" s="161"/>
      <c r="E38" s="162"/>
    </row>
    <row r="39" spans="1:5" s="94" customFormat="1" ht="21" customHeight="1" x14ac:dyDescent="0.15">
      <c r="A39" s="158"/>
      <c r="B39" s="29" t="s">
        <v>55</v>
      </c>
      <c r="C39" s="87">
        <v>1210000</v>
      </c>
      <c r="D39" s="40" t="s">
        <v>56</v>
      </c>
      <c r="E39" s="88">
        <v>1100000</v>
      </c>
    </row>
    <row r="40" spans="1:5" s="94" customFormat="1" ht="21" customHeight="1" x14ac:dyDescent="0.15">
      <c r="A40" s="158"/>
      <c r="B40" s="29" t="s">
        <v>57</v>
      </c>
      <c r="C40" s="41">
        <f>E39/C39</f>
        <v>0.90909090909090906</v>
      </c>
      <c r="D40" s="40" t="s">
        <v>33</v>
      </c>
      <c r="E40" s="88">
        <f>E39</f>
        <v>1100000</v>
      </c>
    </row>
    <row r="41" spans="1:5" s="94" customFormat="1" ht="21" customHeight="1" x14ac:dyDescent="0.15">
      <c r="A41" s="158"/>
      <c r="B41" s="29" t="s">
        <v>32</v>
      </c>
      <c r="C41" s="42" t="s">
        <v>177</v>
      </c>
      <c r="D41" s="40" t="s">
        <v>83</v>
      </c>
      <c r="E41" s="46" t="s">
        <v>183</v>
      </c>
    </row>
    <row r="42" spans="1:5" s="94" customFormat="1" ht="21" customHeight="1" x14ac:dyDescent="0.15">
      <c r="A42" s="158"/>
      <c r="B42" s="29" t="s">
        <v>58</v>
      </c>
      <c r="C42" s="85" t="s">
        <v>125</v>
      </c>
      <c r="D42" s="40" t="s">
        <v>59</v>
      </c>
      <c r="E42" s="46" t="s">
        <v>184</v>
      </c>
    </row>
    <row r="43" spans="1:5" s="94" customFormat="1" ht="21" customHeight="1" x14ac:dyDescent="0.15">
      <c r="A43" s="158"/>
      <c r="B43" s="29" t="s">
        <v>60</v>
      </c>
      <c r="C43" s="85" t="s">
        <v>126</v>
      </c>
      <c r="D43" s="40" t="s">
        <v>35</v>
      </c>
      <c r="E43" s="43" t="s">
        <v>185</v>
      </c>
    </row>
    <row r="44" spans="1:5" s="94" customFormat="1" ht="21" customHeight="1" thickBot="1" x14ac:dyDescent="0.2">
      <c r="A44" s="159"/>
      <c r="B44" s="30" t="s">
        <v>61</v>
      </c>
      <c r="C44" s="86" t="s">
        <v>127</v>
      </c>
      <c r="D44" s="44" t="s">
        <v>62</v>
      </c>
      <c r="E44" s="45" t="s">
        <v>220</v>
      </c>
    </row>
    <row r="45" spans="1:5" s="94" customFormat="1" ht="21" customHeight="1" thickTop="1" x14ac:dyDescent="0.15">
      <c r="A45" s="157" t="s">
        <v>53</v>
      </c>
      <c r="B45" s="28" t="s">
        <v>54</v>
      </c>
      <c r="C45" s="160" t="s">
        <v>294</v>
      </c>
      <c r="D45" s="161"/>
      <c r="E45" s="162"/>
    </row>
    <row r="46" spans="1:5" s="94" customFormat="1" ht="21" customHeight="1" x14ac:dyDescent="0.15">
      <c r="A46" s="158"/>
      <c r="B46" s="29" t="s">
        <v>55</v>
      </c>
      <c r="C46" s="87">
        <v>2200000</v>
      </c>
      <c r="D46" s="40" t="s">
        <v>56</v>
      </c>
      <c r="E46" s="88">
        <v>2000000</v>
      </c>
    </row>
    <row r="47" spans="1:5" s="94" customFormat="1" ht="21" customHeight="1" x14ac:dyDescent="0.15">
      <c r="A47" s="158"/>
      <c r="B47" s="29" t="s">
        <v>57</v>
      </c>
      <c r="C47" s="41">
        <f>E46/C46</f>
        <v>0.90909090909090906</v>
      </c>
      <c r="D47" s="40" t="s">
        <v>33</v>
      </c>
      <c r="E47" s="88">
        <f>E46</f>
        <v>2000000</v>
      </c>
    </row>
    <row r="48" spans="1:5" s="94" customFormat="1" ht="21" customHeight="1" x14ac:dyDescent="0.15">
      <c r="A48" s="158"/>
      <c r="B48" s="29" t="s">
        <v>32</v>
      </c>
      <c r="C48" s="42" t="s">
        <v>186</v>
      </c>
      <c r="D48" s="40" t="s">
        <v>83</v>
      </c>
      <c r="E48" s="46" t="s">
        <v>226</v>
      </c>
    </row>
    <row r="49" spans="1:5" s="94" customFormat="1" ht="21" customHeight="1" x14ac:dyDescent="0.15">
      <c r="A49" s="158"/>
      <c r="B49" s="29" t="s">
        <v>58</v>
      </c>
      <c r="C49" s="85" t="s">
        <v>125</v>
      </c>
      <c r="D49" s="40" t="s">
        <v>59</v>
      </c>
      <c r="E49" s="46" t="s">
        <v>187</v>
      </c>
    </row>
    <row r="50" spans="1:5" s="94" customFormat="1" ht="21" customHeight="1" x14ac:dyDescent="0.15">
      <c r="A50" s="158"/>
      <c r="B50" s="29" t="s">
        <v>60</v>
      </c>
      <c r="C50" s="85" t="s">
        <v>126</v>
      </c>
      <c r="D50" s="40" t="s">
        <v>35</v>
      </c>
      <c r="E50" s="43" t="s">
        <v>188</v>
      </c>
    </row>
    <row r="51" spans="1:5" s="94" customFormat="1" ht="21" customHeight="1" thickBot="1" x14ac:dyDescent="0.2">
      <c r="A51" s="159"/>
      <c r="B51" s="30" t="s">
        <v>61</v>
      </c>
      <c r="C51" s="86" t="s">
        <v>127</v>
      </c>
      <c r="D51" s="44" t="s">
        <v>62</v>
      </c>
      <c r="E51" s="45" t="s">
        <v>228</v>
      </c>
    </row>
    <row r="52" spans="1:5" s="94" customFormat="1" ht="21" customHeight="1" thickTop="1" x14ac:dyDescent="0.15">
      <c r="A52" s="157" t="s">
        <v>53</v>
      </c>
      <c r="B52" s="28" t="s">
        <v>54</v>
      </c>
      <c r="C52" s="160" t="s">
        <v>232</v>
      </c>
      <c r="D52" s="161"/>
      <c r="E52" s="162"/>
    </row>
    <row r="53" spans="1:5" s="94" customFormat="1" ht="21" customHeight="1" x14ac:dyDescent="0.15">
      <c r="A53" s="158"/>
      <c r="B53" s="29" t="s">
        <v>55</v>
      </c>
      <c r="C53" s="87">
        <v>21210000</v>
      </c>
      <c r="D53" s="40" t="s">
        <v>56</v>
      </c>
      <c r="E53" s="88">
        <v>19080000</v>
      </c>
    </row>
    <row r="54" spans="1:5" s="94" customFormat="1" ht="21" customHeight="1" x14ac:dyDescent="0.15">
      <c r="A54" s="158"/>
      <c r="B54" s="29" t="s">
        <v>57</v>
      </c>
      <c r="C54" s="41">
        <f>E53/C53</f>
        <v>0.89957567185289955</v>
      </c>
      <c r="D54" s="40" t="s">
        <v>33</v>
      </c>
      <c r="E54" s="88">
        <f>E53</f>
        <v>19080000</v>
      </c>
    </row>
    <row r="55" spans="1:5" s="94" customFormat="1" ht="21" customHeight="1" x14ac:dyDescent="0.15">
      <c r="A55" s="158"/>
      <c r="B55" s="29" t="s">
        <v>32</v>
      </c>
      <c r="C55" s="42" t="s">
        <v>241</v>
      </c>
      <c r="D55" s="40" t="s">
        <v>83</v>
      </c>
      <c r="E55" s="46" t="s">
        <v>235</v>
      </c>
    </row>
    <row r="56" spans="1:5" s="94" customFormat="1" ht="21" customHeight="1" x14ac:dyDescent="0.15">
      <c r="A56" s="158"/>
      <c r="B56" s="29" t="s">
        <v>58</v>
      </c>
      <c r="C56" s="85" t="s">
        <v>125</v>
      </c>
      <c r="D56" s="40" t="s">
        <v>59</v>
      </c>
      <c r="E56" s="46" t="s">
        <v>196</v>
      </c>
    </row>
    <row r="57" spans="1:5" s="94" customFormat="1" ht="21" customHeight="1" x14ac:dyDescent="0.15">
      <c r="A57" s="158"/>
      <c r="B57" s="29" t="s">
        <v>60</v>
      </c>
      <c r="C57" s="85" t="s">
        <v>126</v>
      </c>
      <c r="D57" s="40" t="s">
        <v>35</v>
      </c>
      <c r="E57" s="43" t="s">
        <v>236</v>
      </c>
    </row>
    <row r="58" spans="1:5" s="94" customFormat="1" ht="21" customHeight="1" thickBot="1" x14ac:dyDescent="0.2">
      <c r="A58" s="159"/>
      <c r="B58" s="30" t="s">
        <v>61</v>
      </c>
      <c r="C58" s="86" t="s">
        <v>127</v>
      </c>
      <c r="D58" s="44" t="s">
        <v>62</v>
      </c>
      <c r="E58" s="45" t="s">
        <v>238</v>
      </c>
    </row>
    <row r="59" spans="1:5" s="94" customFormat="1" ht="21" customHeight="1" thickTop="1" x14ac:dyDescent="0.15">
      <c r="A59" s="157" t="s">
        <v>53</v>
      </c>
      <c r="B59" s="28" t="s">
        <v>54</v>
      </c>
      <c r="C59" s="160" t="s">
        <v>189</v>
      </c>
      <c r="D59" s="161"/>
      <c r="E59" s="162"/>
    </row>
    <row r="60" spans="1:5" s="94" customFormat="1" ht="21" customHeight="1" x14ac:dyDescent="0.15">
      <c r="A60" s="158"/>
      <c r="B60" s="29" t="s">
        <v>55</v>
      </c>
      <c r="C60" s="87">
        <v>2050000</v>
      </c>
      <c r="D60" s="40" t="s">
        <v>56</v>
      </c>
      <c r="E60" s="88">
        <v>1980000</v>
      </c>
    </row>
    <row r="61" spans="1:5" s="94" customFormat="1" ht="21" customHeight="1" x14ac:dyDescent="0.15">
      <c r="A61" s="158"/>
      <c r="B61" s="29" t="s">
        <v>57</v>
      </c>
      <c r="C61" s="41">
        <f>E60/C60</f>
        <v>0.96585365853658534</v>
      </c>
      <c r="D61" s="40" t="s">
        <v>33</v>
      </c>
      <c r="E61" s="88">
        <f>E60</f>
        <v>1980000</v>
      </c>
    </row>
    <row r="62" spans="1:5" s="94" customFormat="1" ht="21" customHeight="1" x14ac:dyDescent="0.15">
      <c r="A62" s="158"/>
      <c r="B62" s="29" t="s">
        <v>32</v>
      </c>
      <c r="C62" s="42" t="s">
        <v>190</v>
      </c>
      <c r="D62" s="40" t="s">
        <v>83</v>
      </c>
      <c r="E62" s="46" t="s">
        <v>244</v>
      </c>
    </row>
    <row r="63" spans="1:5" s="94" customFormat="1" ht="21" customHeight="1" x14ac:dyDescent="0.15">
      <c r="A63" s="158"/>
      <c r="B63" s="29" t="s">
        <v>58</v>
      </c>
      <c r="C63" s="85" t="s">
        <v>125</v>
      </c>
      <c r="D63" s="40" t="s">
        <v>59</v>
      </c>
      <c r="E63" s="46" t="s">
        <v>191</v>
      </c>
    </row>
    <row r="64" spans="1:5" s="94" customFormat="1" ht="21" customHeight="1" x14ac:dyDescent="0.15">
      <c r="A64" s="158"/>
      <c r="B64" s="29" t="s">
        <v>60</v>
      </c>
      <c r="C64" s="85" t="s">
        <v>126</v>
      </c>
      <c r="D64" s="40" t="s">
        <v>35</v>
      </c>
      <c r="E64" s="43" t="s">
        <v>192</v>
      </c>
    </row>
    <row r="65" spans="1:5" s="94" customFormat="1" ht="21" customHeight="1" thickBot="1" x14ac:dyDescent="0.2">
      <c r="A65" s="159"/>
      <c r="B65" s="30" t="s">
        <v>61</v>
      </c>
      <c r="C65" s="86" t="s">
        <v>127</v>
      </c>
      <c r="D65" s="44" t="s">
        <v>62</v>
      </c>
      <c r="E65" s="45" t="s">
        <v>246</v>
      </c>
    </row>
    <row r="66" spans="1:5" s="94" customFormat="1" ht="21" customHeight="1" thickTop="1" x14ac:dyDescent="0.15">
      <c r="A66" s="157" t="s">
        <v>53</v>
      </c>
      <c r="B66" s="28" t="s">
        <v>54</v>
      </c>
      <c r="C66" s="160" t="s">
        <v>250</v>
      </c>
      <c r="D66" s="161"/>
      <c r="E66" s="162"/>
    </row>
    <row r="67" spans="1:5" s="94" customFormat="1" ht="21" customHeight="1" x14ac:dyDescent="0.15">
      <c r="A67" s="158"/>
      <c r="B67" s="29" t="s">
        <v>55</v>
      </c>
      <c r="C67" s="87">
        <v>408100</v>
      </c>
      <c r="D67" s="40" t="s">
        <v>56</v>
      </c>
      <c r="E67" s="88">
        <v>353100</v>
      </c>
    </row>
    <row r="68" spans="1:5" s="94" customFormat="1" ht="21" customHeight="1" x14ac:dyDescent="0.15">
      <c r="A68" s="158"/>
      <c r="B68" s="29" t="s">
        <v>57</v>
      </c>
      <c r="C68" s="41">
        <f>E67/C67</f>
        <v>0.86522911051212936</v>
      </c>
      <c r="D68" s="40" t="s">
        <v>33</v>
      </c>
      <c r="E68" s="88">
        <f>E67</f>
        <v>353100</v>
      </c>
    </row>
    <row r="69" spans="1:5" s="94" customFormat="1" ht="21" customHeight="1" x14ac:dyDescent="0.15">
      <c r="A69" s="158"/>
      <c r="B69" s="29" t="s">
        <v>32</v>
      </c>
      <c r="C69" s="42" t="s">
        <v>252</v>
      </c>
      <c r="D69" s="40" t="s">
        <v>83</v>
      </c>
      <c r="E69" s="46" t="s">
        <v>254</v>
      </c>
    </row>
    <row r="70" spans="1:5" s="94" customFormat="1" ht="21" customHeight="1" x14ac:dyDescent="0.15">
      <c r="A70" s="158"/>
      <c r="B70" s="29" t="s">
        <v>58</v>
      </c>
      <c r="C70" s="85" t="s">
        <v>125</v>
      </c>
      <c r="D70" s="40" t="s">
        <v>59</v>
      </c>
      <c r="E70" s="46" t="s">
        <v>193</v>
      </c>
    </row>
    <row r="71" spans="1:5" s="94" customFormat="1" ht="21" customHeight="1" x14ac:dyDescent="0.15">
      <c r="A71" s="158"/>
      <c r="B71" s="29" t="s">
        <v>60</v>
      </c>
      <c r="C71" s="85" t="s">
        <v>126</v>
      </c>
      <c r="D71" s="40" t="s">
        <v>35</v>
      </c>
      <c r="E71" s="43" t="s">
        <v>334</v>
      </c>
    </row>
    <row r="72" spans="1:5" s="94" customFormat="1" ht="21" customHeight="1" thickBot="1" x14ac:dyDescent="0.2">
      <c r="A72" s="159"/>
      <c r="B72" s="30" t="s">
        <v>61</v>
      </c>
      <c r="C72" s="86" t="s">
        <v>127</v>
      </c>
      <c r="D72" s="44" t="s">
        <v>62</v>
      </c>
      <c r="E72" s="45" t="s">
        <v>258</v>
      </c>
    </row>
    <row r="73" spans="1:5" s="94" customFormat="1" ht="21" customHeight="1" thickTop="1" x14ac:dyDescent="0.15">
      <c r="A73" s="157" t="s">
        <v>53</v>
      </c>
      <c r="B73" s="28" t="s">
        <v>54</v>
      </c>
      <c r="C73" s="160" t="s">
        <v>194</v>
      </c>
      <c r="D73" s="161"/>
      <c r="E73" s="162"/>
    </row>
    <row r="74" spans="1:5" s="94" customFormat="1" ht="21" customHeight="1" x14ac:dyDescent="0.15">
      <c r="A74" s="158"/>
      <c r="B74" s="29" t="s">
        <v>55</v>
      </c>
      <c r="C74" s="87">
        <v>1710000</v>
      </c>
      <c r="D74" s="40" t="s">
        <v>56</v>
      </c>
      <c r="E74" s="88">
        <v>1602000</v>
      </c>
    </row>
    <row r="75" spans="1:5" s="94" customFormat="1" ht="21" customHeight="1" x14ac:dyDescent="0.15">
      <c r="A75" s="158"/>
      <c r="B75" s="29" t="s">
        <v>57</v>
      </c>
      <c r="C75" s="41">
        <f>E74/C74</f>
        <v>0.93684210526315792</v>
      </c>
      <c r="D75" s="40" t="s">
        <v>33</v>
      </c>
      <c r="E75" s="88">
        <f>E74</f>
        <v>1602000</v>
      </c>
    </row>
    <row r="76" spans="1:5" s="94" customFormat="1" ht="21" customHeight="1" x14ac:dyDescent="0.15">
      <c r="A76" s="158"/>
      <c r="B76" s="29" t="s">
        <v>32</v>
      </c>
      <c r="C76" s="42" t="s">
        <v>260</v>
      </c>
      <c r="D76" s="40" t="s">
        <v>83</v>
      </c>
      <c r="E76" s="46" t="s">
        <v>262</v>
      </c>
    </row>
    <row r="77" spans="1:5" s="94" customFormat="1" ht="21" customHeight="1" x14ac:dyDescent="0.15">
      <c r="A77" s="158"/>
      <c r="B77" s="29" t="s">
        <v>58</v>
      </c>
      <c r="C77" s="85" t="s">
        <v>125</v>
      </c>
      <c r="D77" s="40" t="s">
        <v>59</v>
      </c>
      <c r="E77" s="46" t="s">
        <v>195</v>
      </c>
    </row>
    <row r="78" spans="1:5" s="94" customFormat="1" ht="21" customHeight="1" x14ac:dyDescent="0.15">
      <c r="A78" s="158"/>
      <c r="B78" s="29" t="s">
        <v>60</v>
      </c>
      <c r="C78" s="85" t="s">
        <v>126</v>
      </c>
      <c r="D78" s="40" t="s">
        <v>35</v>
      </c>
      <c r="E78" s="43" t="s">
        <v>264</v>
      </c>
    </row>
    <row r="79" spans="1:5" s="94" customFormat="1" ht="21" customHeight="1" thickBot="1" x14ac:dyDescent="0.2">
      <c r="A79" s="159"/>
      <c r="B79" s="30" t="s">
        <v>61</v>
      </c>
      <c r="C79" s="86" t="s">
        <v>127</v>
      </c>
      <c r="D79" s="44" t="s">
        <v>62</v>
      </c>
      <c r="E79" s="45" t="s">
        <v>266</v>
      </c>
    </row>
    <row r="80" spans="1:5" ht="14.25" thickTop="1" x14ac:dyDescent="0.15"/>
  </sheetData>
  <mergeCells count="23">
    <mergeCell ref="A1:E1"/>
    <mergeCell ref="A3:A9"/>
    <mergeCell ref="C3:E3"/>
    <mergeCell ref="A38:A44"/>
    <mergeCell ref="C38:E38"/>
    <mergeCell ref="A31:A37"/>
    <mergeCell ref="C31:E31"/>
    <mergeCell ref="A10:A16"/>
    <mergeCell ref="C10:E10"/>
    <mergeCell ref="A17:A23"/>
    <mergeCell ref="C17:E17"/>
    <mergeCell ref="A24:A30"/>
    <mergeCell ref="A73:A79"/>
    <mergeCell ref="C73:E73"/>
    <mergeCell ref="C24:E24"/>
    <mergeCell ref="A59:A65"/>
    <mergeCell ref="C59:E59"/>
    <mergeCell ref="A66:A72"/>
    <mergeCell ref="C66:E66"/>
    <mergeCell ref="A45:A51"/>
    <mergeCell ref="C45:E45"/>
    <mergeCell ref="A52:A58"/>
    <mergeCell ref="C52:E5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B3" sqref="B3:F3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51" t="s">
        <v>22</v>
      </c>
      <c r="B1" s="151"/>
      <c r="C1" s="151"/>
      <c r="D1" s="151"/>
      <c r="E1" s="151"/>
      <c r="F1" s="151"/>
    </row>
    <row r="2" spans="1:6" ht="26.25" thickBot="1" x14ac:dyDescent="0.2">
      <c r="A2" s="55" t="s">
        <v>101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177" t="s">
        <v>272</v>
      </c>
      <c r="C3" s="178"/>
      <c r="D3" s="178"/>
      <c r="E3" s="178"/>
      <c r="F3" s="179"/>
    </row>
    <row r="4" spans="1:6" ht="25.5" customHeight="1" x14ac:dyDescent="0.15">
      <c r="A4" s="183" t="s">
        <v>39</v>
      </c>
      <c r="B4" s="181" t="s">
        <v>32</v>
      </c>
      <c r="C4" s="181" t="s">
        <v>93</v>
      </c>
      <c r="D4" s="114" t="s">
        <v>40</v>
      </c>
      <c r="E4" s="114" t="s">
        <v>33</v>
      </c>
      <c r="F4" s="115" t="s">
        <v>135</v>
      </c>
    </row>
    <row r="5" spans="1:6" ht="25.5" customHeight="1" x14ac:dyDescent="0.15">
      <c r="A5" s="183"/>
      <c r="B5" s="182"/>
      <c r="C5" s="184"/>
      <c r="D5" s="114" t="s">
        <v>41</v>
      </c>
      <c r="E5" s="114" t="s">
        <v>34</v>
      </c>
      <c r="F5" s="115" t="s">
        <v>42</v>
      </c>
    </row>
    <row r="6" spans="1:6" ht="39" customHeight="1" x14ac:dyDescent="0.15">
      <c r="A6" s="183"/>
      <c r="B6" s="119" t="s">
        <v>273</v>
      </c>
      <c r="C6" s="120" t="s">
        <v>275</v>
      </c>
      <c r="D6" s="92">
        <v>1876000</v>
      </c>
      <c r="E6" s="90">
        <v>1635000</v>
      </c>
      <c r="F6" s="91">
        <f>E6/D6</f>
        <v>0.87153518123667373</v>
      </c>
    </row>
    <row r="7" spans="1:6" ht="25.5" customHeight="1" x14ac:dyDescent="0.15">
      <c r="A7" s="183" t="s">
        <v>35</v>
      </c>
      <c r="B7" s="114" t="s">
        <v>36</v>
      </c>
      <c r="C7" s="118" t="s">
        <v>45</v>
      </c>
      <c r="D7" s="168" t="s">
        <v>37</v>
      </c>
      <c r="E7" s="169"/>
      <c r="F7" s="170"/>
    </row>
    <row r="8" spans="1:6" ht="25.5" customHeight="1" x14ac:dyDescent="0.15">
      <c r="A8" s="183"/>
      <c r="B8" s="19" t="s">
        <v>276</v>
      </c>
      <c r="C8" s="19" t="s">
        <v>279</v>
      </c>
      <c r="D8" s="171" t="s">
        <v>278</v>
      </c>
      <c r="E8" s="172"/>
      <c r="F8" s="173"/>
    </row>
    <row r="9" spans="1:6" ht="25.5" customHeight="1" x14ac:dyDescent="0.15">
      <c r="A9" s="89" t="s">
        <v>44</v>
      </c>
      <c r="B9" s="174" t="s">
        <v>139</v>
      </c>
      <c r="C9" s="175"/>
      <c r="D9" s="175"/>
      <c r="E9" s="175"/>
      <c r="F9" s="176"/>
    </row>
    <row r="10" spans="1:6" ht="25.5" customHeight="1" x14ac:dyDescent="0.15">
      <c r="A10" s="89" t="s">
        <v>43</v>
      </c>
      <c r="B10" s="174" t="s">
        <v>117</v>
      </c>
      <c r="C10" s="175"/>
      <c r="D10" s="175"/>
      <c r="E10" s="175"/>
      <c r="F10" s="176"/>
    </row>
    <row r="11" spans="1:6" ht="25.5" customHeight="1" thickBot="1" x14ac:dyDescent="0.2">
      <c r="A11" s="23" t="s">
        <v>38</v>
      </c>
      <c r="B11" s="163"/>
      <c r="C11" s="164"/>
      <c r="D11" s="164"/>
      <c r="E11" s="164"/>
      <c r="F11" s="165"/>
    </row>
    <row r="12" spans="1:6" s="94" customFormat="1" ht="25.5" customHeight="1" thickTop="1" x14ac:dyDescent="0.15">
      <c r="A12" s="22" t="s">
        <v>31</v>
      </c>
      <c r="B12" s="177" t="s">
        <v>197</v>
      </c>
      <c r="C12" s="178"/>
      <c r="D12" s="178"/>
      <c r="E12" s="178"/>
      <c r="F12" s="179"/>
    </row>
    <row r="13" spans="1:6" s="94" customFormat="1" ht="25.5" customHeight="1" x14ac:dyDescent="0.15">
      <c r="A13" s="166" t="s">
        <v>39</v>
      </c>
      <c r="B13" s="181" t="s">
        <v>32</v>
      </c>
      <c r="C13" s="181" t="s">
        <v>93</v>
      </c>
      <c r="D13" s="114" t="s">
        <v>40</v>
      </c>
      <c r="E13" s="114" t="s">
        <v>33</v>
      </c>
      <c r="F13" s="115" t="s">
        <v>135</v>
      </c>
    </row>
    <row r="14" spans="1:6" s="94" customFormat="1" ht="25.5" customHeight="1" x14ac:dyDescent="0.15">
      <c r="A14" s="180"/>
      <c r="B14" s="182"/>
      <c r="C14" s="182"/>
      <c r="D14" s="114" t="s">
        <v>41</v>
      </c>
      <c r="E14" s="114" t="s">
        <v>34</v>
      </c>
      <c r="F14" s="115" t="s">
        <v>42</v>
      </c>
    </row>
    <row r="15" spans="1:6" s="94" customFormat="1" ht="39" customHeight="1" x14ac:dyDescent="0.15">
      <c r="A15" s="167"/>
      <c r="B15" s="42" t="s">
        <v>198</v>
      </c>
      <c r="C15" s="93" t="s">
        <v>165</v>
      </c>
      <c r="D15" s="87">
        <v>840000</v>
      </c>
      <c r="E15" s="90">
        <v>800000</v>
      </c>
      <c r="F15" s="91">
        <f>E15/D15</f>
        <v>0.95238095238095233</v>
      </c>
    </row>
    <row r="16" spans="1:6" s="94" customFormat="1" ht="25.5" customHeight="1" x14ac:dyDescent="0.15">
      <c r="A16" s="166" t="s">
        <v>35</v>
      </c>
      <c r="B16" s="114" t="s">
        <v>36</v>
      </c>
      <c r="C16" s="114" t="s">
        <v>45</v>
      </c>
      <c r="D16" s="168" t="s">
        <v>37</v>
      </c>
      <c r="E16" s="169"/>
      <c r="F16" s="170"/>
    </row>
    <row r="17" spans="1:6" s="94" customFormat="1" ht="25.5" customHeight="1" x14ac:dyDescent="0.15">
      <c r="A17" s="167"/>
      <c r="B17" s="19" t="s">
        <v>167</v>
      </c>
      <c r="C17" s="19" t="s">
        <v>200</v>
      </c>
      <c r="D17" s="171" t="s">
        <v>199</v>
      </c>
      <c r="E17" s="172"/>
      <c r="F17" s="173"/>
    </row>
    <row r="18" spans="1:6" s="94" customFormat="1" ht="25.5" customHeight="1" x14ac:dyDescent="0.15">
      <c r="A18" s="113" t="s">
        <v>44</v>
      </c>
      <c r="B18" s="174" t="s">
        <v>157</v>
      </c>
      <c r="C18" s="175"/>
      <c r="D18" s="175"/>
      <c r="E18" s="175"/>
      <c r="F18" s="176"/>
    </row>
    <row r="19" spans="1:6" s="94" customFormat="1" ht="25.5" customHeight="1" x14ac:dyDescent="0.15">
      <c r="A19" s="113" t="s">
        <v>43</v>
      </c>
      <c r="B19" s="174" t="s">
        <v>117</v>
      </c>
      <c r="C19" s="175"/>
      <c r="D19" s="175"/>
      <c r="E19" s="175"/>
      <c r="F19" s="176"/>
    </row>
    <row r="20" spans="1:6" s="94" customFormat="1" ht="25.5" customHeight="1" thickBot="1" x14ac:dyDescent="0.2">
      <c r="A20" s="23" t="s">
        <v>38</v>
      </c>
      <c r="B20" s="163"/>
      <c r="C20" s="164"/>
      <c r="D20" s="164"/>
      <c r="E20" s="164"/>
      <c r="F20" s="165"/>
    </row>
    <row r="21" spans="1:6" s="94" customFormat="1" ht="25.5" customHeight="1" thickTop="1" x14ac:dyDescent="0.15">
      <c r="A21" s="22" t="s">
        <v>31</v>
      </c>
      <c r="B21" s="177" t="s">
        <v>170</v>
      </c>
      <c r="C21" s="178"/>
      <c r="D21" s="178"/>
      <c r="E21" s="178"/>
      <c r="F21" s="179"/>
    </row>
    <row r="22" spans="1:6" s="94" customFormat="1" ht="25.5" customHeight="1" x14ac:dyDescent="0.15">
      <c r="A22" s="166" t="s">
        <v>39</v>
      </c>
      <c r="B22" s="181" t="s">
        <v>32</v>
      </c>
      <c r="C22" s="181" t="s">
        <v>93</v>
      </c>
      <c r="D22" s="114" t="s">
        <v>40</v>
      </c>
      <c r="E22" s="114" t="s">
        <v>33</v>
      </c>
      <c r="F22" s="115" t="s">
        <v>135</v>
      </c>
    </row>
    <row r="23" spans="1:6" s="94" customFormat="1" ht="25.5" customHeight="1" x14ac:dyDescent="0.15">
      <c r="A23" s="180"/>
      <c r="B23" s="182"/>
      <c r="C23" s="182"/>
      <c r="D23" s="114" t="s">
        <v>41</v>
      </c>
      <c r="E23" s="114" t="s">
        <v>34</v>
      </c>
      <c r="F23" s="115" t="s">
        <v>42</v>
      </c>
    </row>
    <row r="24" spans="1:6" s="94" customFormat="1" ht="39" customHeight="1" x14ac:dyDescent="0.15">
      <c r="A24" s="167"/>
      <c r="B24" s="42" t="s">
        <v>198</v>
      </c>
      <c r="C24" s="93" t="s">
        <v>171</v>
      </c>
      <c r="D24" s="87">
        <v>3320000</v>
      </c>
      <c r="E24" s="90">
        <v>3046640</v>
      </c>
      <c r="F24" s="91">
        <f>E24/D24</f>
        <v>0.91766265060240959</v>
      </c>
    </row>
    <row r="25" spans="1:6" s="94" customFormat="1" ht="25.5" customHeight="1" x14ac:dyDescent="0.15">
      <c r="A25" s="166" t="s">
        <v>35</v>
      </c>
      <c r="B25" s="114" t="s">
        <v>36</v>
      </c>
      <c r="C25" s="114" t="s">
        <v>45</v>
      </c>
      <c r="D25" s="168" t="s">
        <v>37</v>
      </c>
      <c r="E25" s="169"/>
      <c r="F25" s="170"/>
    </row>
    <row r="26" spans="1:6" s="94" customFormat="1" ht="25.5" customHeight="1" x14ac:dyDescent="0.15">
      <c r="A26" s="167"/>
      <c r="B26" s="19" t="s">
        <v>156</v>
      </c>
      <c r="C26" s="19" t="s">
        <v>159</v>
      </c>
      <c r="D26" s="171" t="s">
        <v>158</v>
      </c>
      <c r="E26" s="172"/>
      <c r="F26" s="173"/>
    </row>
    <row r="27" spans="1:6" s="94" customFormat="1" ht="25.5" customHeight="1" x14ac:dyDescent="0.15">
      <c r="A27" s="138" t="s">
        <v>44</v>
      </c>
      <c r="B27" s="174" t="s">
        <v>157</v>
      </c>
      <c r="C27" s="175"/>
      <c r="D27" s="175"/>
      <c r="E27" s="175"/>
      <c r="F27" s="176"/>
    </row>
    <row r="28" spans="1:6" s="94" customFormat="1" ht="25.5" customHeight="1" x14ac:dyDescent="0.15">
      <c r="A28" s="138" t="s">
        <v>43</v>
      </c>
      <c r="B28" s="174" t="s">
        <v>117</v>
      </c>
      <c r="C28" s="175"/>
      <c r="D28" s="175"/>
      <c r="E28" s="175"/>
      <c r="F28" s="176"/>
    </row>
    <row r="29" spans="1:6" s="94" customFormat="1" ht="25.5" customHeight="1" thickBot="1" x14ac:dyDescent="0.2">
      <c r="A29" s="23" t="s">
        <v>38</v>
      </c>
      <c r="B29" s="163"/>
      <c r="C29" s="164"/>
      <c r="D29" s="164"/>
      <c r="E29" s="164"/>
      <c r="F29" s="165"/>
    </row>
    <row r="30" spans="1:6" s="94" customFormat="1" ht="25.5" customHeight="1" thickTop="1" x14ac:dyDescent="0.15">
      <c r="A30" s="22" t="s">
        <v>31</v>
      </c>
      <c r="B30" s="177" t="s">
        <v>176</v>
      </c>
      <c r="C30" s="178"/>
      <c r="D30" s="178"/>
      <c r="E30" s="178"/>
      <c r="F30" s="179"/>
    </row>
    <row r="31" spans="1:6" s="94" customFormat="1" ht="25.5" customHeight="1" x14ac:dyDescent="0.15">
      <c r="A31" s="166" t="s">
        <v>39</v>
      </c>
      <c r="B31" s="181" t="s">
        <v>32</v>
      </c>
      <c r="C31" s="181" t="s">
        <v>93</v>
      </c>
      <c r="D31" s="114" t="s">
        <v>40</v>
      </c>
      <c r="E31" s="114" t="s">
        <v>33</v>
      </c>
      <c r="F31" s="115" t="s">
        <v>135</v>
      </c>
    </row>
    <row r="32" spans="1:6" s="94" customFormat="1" ht="25.5" customHeight="1" x14ac:dyDescent="0.15">
      <c r="A32" s="180"/>
      <c r="B32" s="182"/>
      <c r="C32" s="182"/>
      <c r="D32" s="114" t="s">
        <v>41</v>
      </c>
      <c r="E32" s="114" t="s">
        <v>34</v>
      </c>
      <c r="F32" s="115" t="s">
        <v>42</v>
      </c>
    </row>
    <row r="33" spans="1:6" s="94" customFormat="1" ht="39" customHeight="1" x14ac:dyDescent="0.15">
      <c r="A33" s="167"/>
      <c r="B33" s="42" t="s">
        <v>203</v>
      </c>
      <c r="C33" s="93" t="s">
        <v>206</v>
      </c>
      <c r="D33" s="87">
        <v>330000</v>
      </c>
      <c r="E33" s="90">
        <v>300000</v>
      </c>
      <c r="F33" s="91">
        <f>E33/D33</f>
        <v>0.90909090909090906</v>
      </c>
    </row>
    <row r="34" spans="1:6" s="94" customFormat="1" ht="25.5" customHeight="1" x14ac:dyDescent="0.15">
      <c r="A34" s="166" t="s">
        <v>35</v>
      </c>
      <c r="B34" s="114" t="s">
        <v>36</v>
      </c>
      <c r="C34" s="114" t="s">
        <v>45</v>
      </c>
      <c r="D34" s="168" t="s">
        <v>37</v>
      </c>
      <c r="E34" s="169"/>
      <c r="F34" s="170"/>
    </row>
    <row r="35" spans="1:6" s="94" customFormat="1" ht="25.5" customHeight="1" x14ac:dyDescent="0.15">
      <c r="A35" s="167"/>
      <c r="B35" s="19" t="s">
        <v>207</v>
      </c>
      <c r="C35" s="19" t="s">
        <v>210</v>
      </c>
      <c r="D35" s="171" t="s">
        <v>209</v>
      </c>
      <c r="E35" s="172"/>
      <c r="F35" s="173"/>
    </row>
    <row r="36" spans="1:6" s="94" customFormat="1" ht="25.5" customHeight="1" x14ac:dyDescent="0.15">
      <c r="A36" s="138" t="s">
        <v>44</v>
      </c>
      <c r="B36" s="174" t="s">
        <v>157</v>
      </c>
      <c r="C36" s="175"/>
      <c r="D36" s="175"/>
      <c r="E36" s="175"/>
      <c r="F36" s="176"/>
    </row>
    <row r="37" spans="1:6" s="94" customFormat="1" ht="25.5" customHeight="1" x14ac:dyDescent="0.15">
      <c r="A37" s="138" t="s">
        <v>43</v>
      </c>
      <c r="B37" s="174" t="s">
        <v>117</v>
      </c>
      <c r="C37" s="175"/>
      <c r="D37" s="175"/>
      <c r="E37" s="175"/>
      <c r="F37" s="176"/>
    </row>
    <row r="38" spans="1:6" s="94" customFormat="1" ht="25.5" customHeight="1" thickBot="1" x14ac:dyDescent="0.2">
      <c r="A38" s="23" t="s">
        <v>38</v>
      </c>
      <c r="B38" s="163"/>
      <c r="C38" s="164"/>
      <c r="D38" s="164"/>
      <c r="E38" s="164"/>
      <c r="F38" s="165"/>
    </row>
    <row r="39" spans="1:6" s="94" customFormat="1" ht="25.5" customHeight="1" thickTop="1" x14ac:dyDescent="0.15">
      <c r="A39" s="22" t="s">
        <v>31</v>
      </c>
      <c r="B39" s="177" t="s">
        <v>211</v>
      </c>
      <c r="C39" s="178"/>
      <c r="D39" s="178"/>
      <c r="E39" s="178"/>
      <c r="F39" s="179"/>
    </row>
    <row r="40" spans="1:6" s="94" customFormat="1" ht="25.5" customHeight="1" x14ac:dyDescent="0.15">
      <c r="A40" s="166" t="s">
        <v>39</v>
      </c>
      <c r="B40" s="181" t="s">
        <v>32</v>
      </c>
      <c r="C40" s="181" t="s">
        <v>93</v>
      </c>
      <c r="D40" s="114" t="s">
        <v>40</v>
      </c>
      <c r="E40" s="114" t="s">
        <v>33</v>
      </c>
      <c r="F40" s="115" t="s">
        <v>135</v>
      </c>
    </row>
    <row r="41" spans="1:6" s="94" customFormat="1" ht="25.5" customHeight="1" x14ac:dyDescent="0.15">
      <c r="A41" s="180"/>
      <c r="B41" s="182"/>
      <c r="C41" s="182"/>
      <c r="D41" s="114" t="s">
        <v>41</v>
      </c>
      <c r="E41" s="114" t="s">
        <v>34</v>
      </c>
      <c r="F41" s="115" t="s">
        <v>42</v>
      </c>
    </row>
    <row r="42" spans="1:6" s="94" customFormat="1" ht="39" customHeight="1" x14ac:dyDescent="0.15">
      <c r="A42" s="167"/>
      <c r="B42" s="42" t="s">
        <v>203</v>
      </c>
      <c r="C42" s="93" t="s">
        <v>212</v>
      </c>
      <c r="D42" s="87">
        <v>4400000</v>
      </c>
      <c r="E42" s="90">
        <v>4180000</v>
      </c>
      <c r="F42" s="91">
        <f>E42/D42</f>
        <v>0.95</v>
      </c>
    </row>
    <row r="43" spans="1:6" s="94" customFormat="1" ht="25.5" customHeight="1" x14ac:dyDescent="0.15">
      <c r="A43" s="166" t="s">
        <v>35</v>
      </c>
      <c r="B43" s="114" t="s">
        <v>36</v>
      </c>
      <c r="C43" s="114" t="s">
        <v>45</v>
      </c>
      <c r="D43" s="168" t="s">
        <v>37</v>
      </c>
      <c r="E43" s="169"/>
      <c r="F43" s="170"/>
    </row>
    <row r="44" spans="1:6" s="94" customFormat="1" ht="25.5" customHeight="1" x14ac:dyDescent="0.15">
      <c r="A44" s="167"/>
      <c r="B44" s="19" t="s">
        <v>213</v>
      </c>
      <c r="C44" s="19" t="s">
        <v>216</v>
      </c>
      <c r="D44" s="171" t="s">
        <v>215</v>
      </c>
      <c r="E44" s="172"/>
      <c r="F44" s="173"/>
    </row>
    <row r="45" spans="1:6" s="94" customFormat="1" ht="25.5" customHeight="1" x14ac:dyDescent="0.15">
      <c r="A45" s="138" t="s">
        <v>44</v>
      </c>
      <c r="B45" s="174" t="s">
        <v>157</v>
      </c>
      <c r="C45" s="175"/>
      <c r="D45" s="175"/>
      <c r="E45" s="175"/>
      <c r="F45" s="176"/>
    </row>
    <row r="46" spans="1:6" s="94" customFormat="1" ht="25.5" customHeight="1" x14ac:dyDescent="0.15">
      <c r="A46" s="138" t="s">
        <v>43</v>
      </c>
      <c r="B46" s="174" t="s">
        <v>117</v>
      </c>
      <c r="C46" s="175"/>
      <c r="D46" s="175"/>
      <c r="E46" s="175"/>
      <c r="F46" s="176"/>
    </row>
    <row r="47" spans="1:6" s="94" customFormat="1" ht="25.5" customHeight="1" thickBot="1" x14ac:dyDescent="0.2">
      <c r="A47" s="23" t="s">
        <v>38</v>
      </c>
      <c r="B47" s="163"/>
      <c r="C47" s="164"/>
      <c r="D47" s="164"/>
      <c r="E47" s="164"/>
      <c r="F47" s="165"/>
    </row>
    <row r="48" spans="1:6" s="94" customFormat="1" ht="25.5" customHeight="1" thickTop="1" x14ac:dyDescent="0.15">
      <c r="A48" s="22" t="s">
        <v>31</v>
      </c>
      <c r="B48" s="177" t="s">
        <v>182</v>
      </c>
      <c r="C48" s="178"/>
      <c r="D48" s="178"/>
      <c r="E48" s="178"/>
      <c r="F48" s="179"/>
    </row>
    <row r="49" spans="1:6" s="94" customFormat="1" ht="25.5" customHeight="1" x14ac:dyDescent="0.15">
      <c r="A49" s="166" t="s">
        <v>39</v>
      </c>
      <c r="B49" s="181" t="s">
        <v>32</v>
      </c>
      <c r="C49" s="181" t="s">
        <v>93</v>
      </c>
      <c r="D49" s="114" t="s">
        <v>40</v>
      </c>
      <c r="E49" s="114" t="s">
        <v>33</v>
      </c>
      <c r="F49" s="115" t="s">
        <v>135</v>
      </c>
    </row>
    <row r="50" spans="1:6" s="94" customFormat="1" ht="25.5" customHeight="1" x14ac:dyDescent="0.15">
      <c r="A50" s="180"/>
      <c r="B50" s="182"/>
      <c r="C50" s="182"/>
      <c r="D50" s="114" t="s">
        <v>41</v>
      </c>
      <c r="E50" s="114" t="s">
        <v>34</v>
      </c>
      <c r="F50" s="115" t="s">
        <v>42</v>
      </c>
    </row>
    <row r="51" spans="1:6" s="94" customFormat="1" ht="39" customHeight="1" x14ac:dyDescent="0.15">
      <c r="A51" s="167"/>
      <c r="B51" s="42" t="s">
        <v>217</v>
      </c>
      <c r="C51" s="93" t="s">
        <v>218</v>
      </c>
      <c r="D51" s="87">
        <v>1210000</v>
      </c>
      <c r="E51" s="90">
        <v>1100000</v>
      </c>
      <c r="F51" s="91">
        <f>E51/D51</f>
        <v>0.90909090909090906</v>
      </c>
    </row>
    <row r="52" spans="1:6" s="94" customFormat="1" ht="25.5" customHeight="1" x14ac:dyDescent="0.15">
      <c r="A52" s="166" t="s">
        <v>35</v>
      </c>
      <c r="B52" s="114" t="s">
        <v>36</v>
      </c>
      <c r="C52" s="114" t="s">
        <v>45</v>
      </c>
      <c r="D52" s="168" t="s">
        <v>37</v>
      </c>
      <c r="E52" s="169"/>
      <c r="F52" s="170"/>
    </row>
    <row r="53" spans="1:6" s="94" customFormat="1" ht="25.5" customHeight="1" x14ac:dyDescent="0.15">
      <c r="A53" s="167"/>
      <c r="B53" s="19" t="s">
        <v>219</v>
      </c>
      <c r="C53" s="19" t="s">
        <v>222</v>
      </c>
      <c r="D53" s="171" t="s">
        <v>221</v>
      </c>
      <c r="E53" s="172"/>
      <c r="F53" s="173"/>
    </row>
    <row r="54" spans="1:6" s="94" customFormat="1" ht="25.5" customHeight="1" x14ac:dyDescent="0.15">
      <c r="A54" s="138" t="s">
        <v>44</v>
      </c>
      <c r="B54" s="174" t="s">
        <v>157</v>
      </c>
      <c r="C54" s="175"/>
      <c r="D54" s="175"/>
      <c r="E54" s="175"/>
      <c r="F54" s="176"/>
    </row>
    <row r="55" spans="1:6" s="94" customFormat="1" ht="25.5" customHeight="1" x14ac:dyDescent="0.15">
      <c r="A55" s="138" t="s">
        <v>43</v>
      </c>
      <c r="B55" s="174" t="s">
        <v>117</v>
      </c>
      <c r="C55" s="175"/>
      <c r="D55" s="175"/>
      <c r="E55" s="175"/>
      <c r="F55" s="176"/>
    </row>
    <row r="56" spans="1:6" s="94" customFormat="1" ht="25.5" customHeight="1" thickBot="1" x14ac:dyDescent="0.2">
      <c r="A56" s="23" t="s">
        <v>38</v>
      </c>
      <c r="B56" s="163"/>
      <c r="C56" s="164"/>
      <c r="D56" s="164"/>
      <c r="E56" s="164"/>
      <c r="F56" s="165"/>
    </row>
    <row r="57" spans="1:6" s="94" customFormat="1" ht="25.5" customHeight="1" thickTop="1" x14ac:dyDescent="0.15">
      <c r="A57" s="22" t="s">
        <v>31</v>
      </c>
      <c r="B57" s="177" t="s">
        <v>223</v>
      </c>
      <c r="C57" s="178"/>
      <c r="D57" s="178"/>
      <c r="E57" s="178"/>
      <c r="F57" s="179"/>
    </row>
    <row r="58" spans="1:6" s="94" customFormat="1" ht="25.5" customHeight="1" x14ac:dyDescent="0.15">
      <c r="A58" s="166" t="s">
        <v>39</v>
      </c>
      <c r="B58" s="181" t="s">
        <v>32</v>
      </c>
      <c r="C58" s="181" t="s">
        <v>93</v>
      </c>
      <c r="D58" s="114" t="s">
        <v>40</v>
      </c>
      <c r="E58" s="114" t="s">
        <v>33</v>
      </c>
      <c r="F58" s="115" t="s">
        <v>135</v>
      </c>
    </row>
    <row r="59" spans="1:6" s="94" customFormat="1" ht="25.5" customHeight="1" x14ac:dyDescent="0.15">
      <c r="A59" s="180"/>
      <c r="B59" s="182"/>
      <c r="C59" s="182"/>
      <c r="D59" s="114" t="s">
        <v>41</v>
      </c>
      <c r="E59" s="114" t="s">
        <v>34</v>
      </c>
      <c r="F59" s="115" t="s">
        <v>42</v>
      </c>
    </row>
    <row r="60" spans="1:6" s="94" customFormat="1" ht="39" customHeight="1" x14ac:dyDescent="0.15">
      <c r="A60" s="167"/>
      <c r="B60" s="42" t="s">
        <v>224</v>
      </c>
      <c r="C60" s="93" t="s">
        <v>225</v>
      </c>
      <c r="D60" s="87">
        <v>4800000</v>
      </c>
      <c r="E60" s="90">
        <v>4600000</v>
      </c>
      <c r="F60" s="91">
        <f>E60/D60</f>
        <v>0.95833333333333337</v>
      </c>
    </row>
    <row r="61" spans="1:6" s="94" customFormat="1" ht="25.5" customHeight="1" x14ac:dyDescent="0.15">
      <c r="A61" s="166" t="s">
        <v>35</v>
      </c>
      <c r="B61" s="114" t="s">
        <v>36</v>
      </c>
      <c r="C61" s="114" t="s">
        <v>45</v>
      </c>
      <c r="D61" s="168" t="s">
        <v>37</v>
      </c>
      <c r="E61" s="169"/>
      <c r="F61" s="170"/>
    </row>
    <row r="62" spans="1:6" s="94" customFormat="1" ht="25.5" customHeight="1" x14ac:dyDescent="0.15">
      <c r="A62" s="167"/>
      <c r="B62" s="19" t="s">
        <v>227</v>
      </c>
      <c r="C62" s="19" t="s">
        <v>230</v>
      </c>
      <c r="D62" s="171" t="s">
        <v>229</v>
      </c>
      <c r="E62" s="172"/>
      <c r="F62" s="173"/>
    </row>
    <row r="63" spans="1:6" s="94" customFormat="1" ht="25.5" customHeight="1" x14ac:dyDescent="0.15">
      <c r="A63" s="145" t="s">
        <v>44</v>
      </c>
      <c r="B63" s="174" t="s">
        <v>139</v>
      </c>
      <c r="C63" s="175"/>
      <c r="D63" s="175"/>
      <c r="E63" s="175"/>
      <c r="F63" s="176"/>
    </row>
    <row r="64" spans="1:6" s="94" customFormat="1" ht="25.5" customHeight="1" x14ac:dyDescent="0.15">
      <c r="A64" s="145" t="s">
        <v>43</v>
      </c>
      <c r="B64" s="174" t="s">
        <v>117</v>
      </c>
      <c r="C64" s="175"/>
      <c r="D64" s="175"/>
      <c r="E64" s="175"/>
      <c r="F64" s="176"/>
    </row>
    <row r="65" spans="1:6" s="94" customFormat="1" ht="25.5" customHeight="1" thickBot="1" x14ac:dyDescent="0.2">
      <c r="A65" s="23" t="s">
        <v>38</v>
      </c>
      <c r="B65" s="163"/>
      <c r="C65" s="164"/>
      <c r="D65" s="164"/>
      <c r="E65" s="164"/>
      <c r="F65" s="165"/>
    </row>
    <row r="66" spans="1:6" s="94" customFormat="1" ht="25.5" customHeight="1" thickTop="1" x14ac:dyDescent="0.15">
      <c r="A66" s="22" t="s">
        <v>31</v>
      </c>
      <c r="B66" s="177" t="s">
        <v>232</v>
      </c>
      <c r="C66" s="178"/>
      <c r="D66" s="178"/>
      <c r="E66" s="178"/>
      <c r="F66" s="179"/>
    </row>
    <row r="67" spans="1:6" s="94" customFormat="1" ht="25.5" customHeight="1" x14ac:dyDescent="0.15">
      <c r="A67" s="166" t="s">
        <v>39</v>
      </c>
      <c r="B67" s="181" t="s">
        <v>32</v>
      </c>
      <c r="C67" s="181" t="s">
        <v>83</v>
      </c>
      <c r="D67" s="114" t="s">
        <v>40</v>
      </c>
      <c r="E67" s="114" t="s">
        <v>33</v>
      </c>
      <c r="F67" s="115" t="s">
        <v>135</v>
      </c>
    </row>
    <row r="68" spans="1:6" s="94" customFormat="1" ht="25.5" customHeight="1" x14ac:dyDescent="0.15">
      <c r="A68" s="180"/>
      <c r="B68" s="182"/>
      <c r="C68" s="182"/>
      <c r="D68" s="114" t="s">
        <v>41</v>
      </c>
      <c r="E68" s="114" t="s">
        <v>34</v>
      </c>
      <c r="F68" s="115" t="s">
        <v>42</v>
      </c>
    </row>
    <row r="69" spans="1:6" s="94" customFormat="1" ht="39" customHeight="1" x14ac:dyDescent="0.15">
      <c r="A69" s="167"/>
      <c r="B69" s="42" t="s">
        <v>233</v>
      </c>
      <c r="C69" s="93" t="s">
        <v>234</v>
      </c>
      <c r="D69" s="87">
        <v>21210000</v>
      </c>
      <c r="E69" s="90">
        <v>19080000</v>
      </c>
      <c r="F69" s="91">
        <f>E69/D69</f>
        <v>0.89957567185289955</v>
      </c>
    </row>
    <row r="70" spans="1:6" s="94" customFormat="1" ht="25.5" customHeight="1" x14ac:dyDescent="0.15">
      <c r="A70" s="166" t="s">
        <v>35</v>
      </c>
      <c r="B70" s="114" t="s">
        <v>36</v>
      </c>
      <c r="C70" s="114" t="s">
        <v>45</v>
      </c>
      <c r="D70" s="168" t="s">
        <v>37</v>
      </c>
      <c r="E70" s="169"/>
      <c r="F70" s="170"/>
    </row>
    <row r="71" spans="1:6" s="94" customFormat="1" ht="25.5" customHeight="1" x14ac:dyDescent="0.15">
      <c r="A71" s="167"/>
      <c r="B71" s="19" t="s">
        <v>237</v>
      </c>
      <c r="C71" s="19" t="s">
        <v>240</v>
      </c>
      <c r="D71" s="171" t="s">
        <v>239</v>
      </c>
      <c r="E71" s="172"/>
      <c r="F71" s="173"/>
    </row>
    <row r="72" spans="1:6" s="94" customFormat="1" ht="25.5" customHeight="1" x14ac:dyDescent="0.15">
      <c r="A72" s="146" t="s">
        <v>44</v>
      </c>
      <c r="B72" s="174" t="s">
        <v>139</v>
      </c>
      <c r="C72" s="175"/>
      <c r="D72" s="175"/>
      <c r="E72" s="175"/>
      <c r="F72" s="176"/>
    </row>
    <row r="73" spans="1:6" s="94" customFormat="1" ht="25.5" customHeight="1" x14ac:dyDescent="0.15">
      <c r="A73" s="146" t="s">
        <v>43</v>
      </c>
      <c r="B73" s="174" t="s">
        <v>117</v>
      </c>
      <c r="C73" s="175"/>
      <c r="D73" s="175"/>
      <c r="E73" s="175"/>
      <c r="F73" s="176"/>
    </row>
    <row r="74" spans="1:6" s="94" customFormat="1" ht="25.5" customHeight="1" thickBot="1" x14ac:dyDescent="0.2">
      <c r="A74" s="23" t="s">
        <v>38</v>
      </c>
      <c r="B74" s="163"/>
      <c r="C74" s="164"/>
      <c r="D74" s="164"/>
      <c r="E74" s="164"/>
      <c r="F74" s="165"/>
    </row>
    <row r="75" spans="1:6" s="94" customFormat="1" ht="25.5" customHeight="1" thickTop="1" x14ac:dyDescent="0.15">
      <c r="A75" s="22" t="s">
        <v>31</v>
      </c>
      <c r="B75" s="177" t="s">
        <v>189</v>
      </c>
      <c r="C75" s="178"/>
      <c r="D75" s="178"/>
      <c r="E75" s="178"/>
      <c r="F75" s="179"/>
    </row>
    <row r="76" spans="1:6" s="94" customFormat="1" ht="25.5" customHeight="1" x14ac:dyDescent="0.15">
      <c r="A76" s="166" t="s">
        <v>39</v>
      </c>
      <c r="B76" s="181" t="s">
        <v>32</v>
      </c>
      <c r="C76" s="181" t="s">
        <v>83</v>
      </c>
      <c r="D76" s="114" t="s">
        <v>40</v>
      </c>
      <c r="E76" s="114" t="s">
        <v>33</v>
      </c>
      <c r="F76" s="115" t="s">
        <v>135</v>
      </c>
    </row>
    <row r="77" spans="1:6" s="94" customFormat="1" ht="25.5" customHeight="1" x14ac:dyDescent="0.15">
      <c r="A77" s="180"/>
      <c r="B77" s="182"/>
      <c r="C77" s="182"/>
      <c r="D77" s="114" t="s">
        <v>41</v>
      </c>
      <c r="E77" s="114" t="s">
        <v>34</v>
      </c>
      <c r="F77" s="115" t="s">
        <v>42</v>
      </c>
    </row>
    <row r="78" spans="1:6" s="94" customFormat="1" ht="39" customHeight="1" x14ac:dyDescent="0.15">
      <c r="A78" s="167"/>
      <c r="B78" s="42" t="s">
        <v>242</v>
      </c>
      <c r="C78" s="93" t="s">
        <v>243</v>
      </c>
      <c r="D78" s="87">
        <v>2050000</v>
      </c>
      <c r="E78" s="90">
        <v>1980000</v>
      </c>
      <c r="F78" s="91">
        <f>E78/D78</f>
        <v>0.96585365853658534</v>
      </c>
    </row>
    <row r="79" spans="1:6" s="94" customFormat="1" ht="25.5" customHeight="1" x14ac:dyDescent="0.15">
      <c r="A79" s="166" t="s">
        <v>35</v>
      </c>
      <c r="B79" s="114" t="s">
        <v>36</v>
      </c>
      <c r="C79" s="114" t="s">
        <v>45</v>
      </c>
      <c r="D79" s="168" t="s">
        <v>37</v>
      </c>
      <c r="E79" s="169"/>
      <c r="F79" s="170"/>
    </row>
    <row r="80" spans="1:6" s="94" customFormat="1" ht="25.5" customHeight="1" x14ac:dyDescent="0.15">
      <c r="A80" s="167"/>
      <c r="B80" s="19" t="s">
        <v>245</v>
      </c>
      <c r="C80" s="19" t="s">
        <v>270</v>
      </c>
      <c r="D80" s="171" t="s">
        <v>247</v>
      </c>
      <c r="E80" s="172"/>
      <c r="F80" s="173"/>
    </row>
    <row r="81" spans="1:6" s="94" customFormat="1" ht="25.5" customHeight="1" x14ac:dyDescent="0.15">
      <c r="A81" s="148" t="s">
        <v>44</v>
      </c>
      <c r="B81" s="174" t="s">
        <v>139</v>
      </c>
      <c r="C81" s="175"/>
      <c r="D81" s="175"/>
      <c r="E81" s="175"/>
      <c r="F81" s="176"/>
    </row>
    <row r="82" spans="1:6" s="94" customFormat="1" ht="25.5" customHeight="1" x14ac:dyDescent="0.15">
      <c r="A82" s="148" t="s">
        <v>43</v>
      </c>
      <c r="B82" s="174" t="s">
        <v>117</v>
      </c>
      <c r="C82" s="175"/>
      <c r="D82" s="175"/>
      <c r="E82" s="175"/>
      <c r="F82" s="176"/>
    </row>
    <row r="83" spans="1:6" s="94" customFormat="1" ht="25.5" customHeight="1" thickBot="1" x14ac:dyDescent="0.2">
      <c r="A83" s="23" t="s">
        <v>38</v>
      </c>
      <c r="B83" s="163"/>
      <c r="C83" s="164"/>
      <c r="D83" s="164"/>
      <c r="E83" s="164"/>
      <c r="F83" s="165"/>
    </row>
    <row r="84" spans="1:6" s="94" customFormat="1" ht="25.5" customHeight="1" thickTop="1" x14ac:dyDescent="0.15">
      <c r="A84" s="22" t="s">
        <v>31</v>
      </c>
      <c r="B84" s="177" t="s">
        <v>251</v>
      </c>
      <c r="C84" s="178"/>
      <c r="D84" s="178"/>
      <c r="E84" s="178"/>
      <c r="F84" s="179"/>
    </row>
    <row r="85" spans="1:6" s="94" customFormat="1" ht="25.5" customHeight="1" x14ac:dyDescent="0.15">
      <c r="A85" s="166" t="s">
        <v>39</v>
      </c>
      <c r="B85" s="181" t="s">
        <v>32</v>
      </c>
      <c r="C85" s="181" t="s">
        <v>83</v>
      </c>
      <c r="D85" s="114" t="s">
        <v>40</v>
      </c>
      <c r="E85" s="114" t="s">
        <v>33</v>
      </c>
      <c r="F85" s="115" t="s">
        <v>135</v>
      </c>
    </row>
    <row r="86" spans="1:6" s="94" customFormat="1" ht="25.5" customHeight="1" x14ac:dyDescent="0.15">
      <c r="A86" s="180"/>
      <c r="B86" s="182"/>
      <c r="C86" s="182"/>
      <c r="D86" s="114" t="s">
        <v>41</v>
      </c>
      <c r="E86" s="114" t="s">
        <v>34</v>
      </c>
      <c r="F86" s="115" t="s">
        <v>42</v>
      </c>
    </row>
    <row r="87" spans="1:6" s="94" customFormat="1" ht="39" customHeight="1" x14ac:dyDescent="0.15">
      <c r="A87" s="167"/>
      <c r="B87" s="42" t="s">
        <v>253</v>
      </c>
      <c r="C87" s="93" t="s">
        <v>255</v>
      </c>
      <c r="D87" s="87">
        <v>408100</v>
      </c>
      <c r="E87" s="90">
        <v>353100</v>
      </c>
      <c r="F87" s="91">
        <f>E87/D87</f>
        <v>0.86522911051212936</v>
      </c>
    </row>
    <row r="88" spans="1:6" s="94" customFormat="1" ht="25.5" customHeight="1" x14ac:dyDescent="0.15">
      <c r="A88" s="166" t="s">
        <v>35</v>
      </c>
      <c r="B88" s="114" t="s">
        <v>36</v>
      </c>
      <c r="C88" s="114" t="s">
        <v>45</v>
      </c>
      <c r="D88" s="168" t="s">
        <v>37</v>
      </c>
      <c r="E88" s="169"/>
      <c r="F88" s="170"/>
    </row>
    <row r="89" spans="1:6" s="94" customFormat="1" ht="25.5" customHeight="1" x14ac:dyDescent="0.15">
      <c r="A89" s="167"/>
      <c r="B89" s="19" t="s">
        <v>257</v>
      </c>
      <c r="C89" s="19" t="s">
        <v>269</v>
      </c>
      <c r="D89" s="171" t="s">
        <v>259</v>
      </c>
      <c r="E89" s="172"/>
      <c r="F89" s="173"/>
    </row>
    <row r="90" spans="1:6" s="94" customFormat="1" ht="25.5" customHeight="1" x14ac:dyDescent="0.15">
      <c r="A90" s="148" t="s">
        <v>44</v>
      </c>
      <c r="B90" s="174" t="s">
        <v>139</v>
      </c>
      <c r="C90" s="175"/>
      <c r="D90" s="175"/>
      <c r="E90" s="175"/>
      <c r="F90" s="176"/>
    </row>
    <row r="91" spans="1:6" s="94" customFormat="1" ht="25.5" customHeight="1" x14ac:dyDescent="0.15">
      <c r="A91" s="148" t="s">
        <v>43</v>
      </c>
      <c r="B91" s="174" t="s">
        <v>117</v>
      </c>
      <c r="C91" s="175"/>
      <c r="D91" s="175"/>
      <c r="E91" s="175"/>
      <c r="F91" s="176"/>
    </row>
    <row r="92" spans="1:6" s="94" customFormat="1" ht="25.5" customHeight="1" thickBot="1" x14ac:dyDescent="0.2">
      <c r="A92" s="23" t="s">
        <v>38</v>
      </c>
      <c r="B92" s="163"/>
      <c r="C92" s="164"/>
      <c r="D92" s="164"/>
      <c r="E92" s="164"/>
      <c r="F92" s="165"/>
    </row>
    <row r="93" spans="1:6" s="94" customFormat="1" ht="25.5" customHeight="1" thickTop="1" x14ac:dyDescent="0.15">
      <c r="A93" s="22" t="s">
        <v>31</v>
      </c>
      <c r="B93" s="177" t="s">
        <v>194</v>
      </c>
      <c r="C93" s="178"/>
      <c r="D93" s="178"/>
      <c r="E93" s="178"/>
      <c r="F93" s="179"/>
    </row>
    <row r="94" spans="1:6" s="94" customFormat="1" ht="25.5" customHeight="1" x14ac:dyDescent="0.15">
      <c r="A94" s="166" t="s">
        <v>39</v>
      </c>
      <c r="B94" s="181" t="s">
        <v>32</v>
      </c>
      <c r="C94" s="181" t="s">
        <v>83</v>
      </c>
      <c r="D94" s="114" t="s">
        <v>40</v>
      </c>
      <c r="E94" s="114" t="s">
        <v>33</v>
      </c>
      <c r="F94" s="115" t="s">
        <v>135</v>
      </c>
    </row>
    <row r="95" spans="1:6" s="94" customFormat="1" ht="25.5" customHeight="1" x14ac:dyDescent="0.15">
      <c r="A95" s="180"/>
      <c r="B95" s="182"/>
      <c r="C95" s="182"/>
      <c r="D95" s="114" t="s">
        <v>41</v>
      </c>
      <c r="E95" s="114" t="s">
        <v>34</v>
      </c>
      <c r="F95" s="115" t="s">
        <v>42</v>
      </c>
    </row>
    <row r="96" spans="1:6" s="94" customFormat="1" ht="39" customHeight="1" x14ac:dyDescent="0.15">
      <c r="A96" s="167"/>
      <c r="B96" s="42" t="s">
        <v>261</v>
      </c>
      <c r="C96" s="93" t="s">
        <v>263</v>
      </c>
      <c r="D96" s="87">
        <v>1710000</v>
      </c>
      <c r="E96" s="90">
        <v>1602000</v>
      </c>
      <c r="F96" s="91">
        <f>E96/D96</f>
        <v>0.93684210526315792</v>
      </c>
    </row>
    <row r="97" spans="1:6" s="94" customFormat="1" ht="25.5" customHeight="1" x14ac:dyDescent="0.15">
      <c r="A97" s="166" t="s">
        <v>35</v>
      </c>
      <c r="B97" s="114" t="s">
        <v>36</v>
      </c>
      <c r="C97" s="114" t="s">
        <v>45</v>
      </c>
      <c r="D97" s="168" t="s">
        <v>37</v>
      </c>
      <c r="E97" s="169"/>
      <c r="F97" s="170"/>
    </row>
    <row r="98" spans="1:6" s="94" customFormat="1" ht="25.5" customHeight="1" x14ac:dyDescent="0.15">
      <c r="A98" s="167"/>
      <c r="B98" s="19" t="s">
        <v>265</v>
      </c>
      <c r="C98" s="19" t="s">
        <v>268</v>
      </c>
      <c r="D98" s="171" t="s">
        <v>267</v>
      </c>
      <c r="E98" s="172"/>
      <c r="F98" s="173"/>
    </row>
    <row r="99" spans="1:6" s="94" customFormat="1" ht="25.5" customHeight="1" x14ac:dyDescent="0.15">
      <c r="A99" s="148" t="s">
        <v>44</v>
      </c>
      <c r="B99" s="174" t="s">
        <v>139</v>
      </c>
      <c r="C99" s="175"/>
      <c r="D99" s="175"/>
      <c r="E99" s="175"/>
      <c r="F99" s="176"/>
    </row>
    <row r="100" spans="1:6" s="94" customFormat="1" ht="25.5" customHeight="1" x14ac:dyDescent="0.15">
      <c r="A100" s="148" t="s">
        <v>43</v>
      </c>
      <c r="B100" s="174" t="s">
        <v>117</v>
      </c>
      <c r="C100" s="175"/>
      <c r="D100" s="175"/>
      <c r="E100" s="175"/>
      <c r="F100" s="176"/>
    </row>
    <row r="101" spans="1:6" s="94" customFormat="1" ht="25.5" customHeight="1" thickBot="1" x14ac:dyDescent="0.2">
      <c r="A101" s="23" t="s">
        <v>38</v>
      </c>
      <c r="B101" s="163"/>
      <c r="C101" s="164"/>
      <c r="D101" s="164"/>
      <c r="E101" s="164"/>
      <c r="F101" s="165"/>
    </row>
    <row r="102" spans="1:6" ht="14.25" thickTop="1" x14ac:dyDescent="0.15"/>
  </sheetData>
  <mergeCells count="111">
    <mergeCell ref="A22:A24"/>
    <mergeCell ref="B22:B23"/>
    <mergeCell ref="C22:C23"/>
    <mergeCell ref="A1:F1"/>
    <mergeCell ref="B12:F12"/>
    <mergeCell ref="B3:F3"/>
    <mergeCell ref="A4:A6"/>
    <mergeCell ref="B4:B5"/>
    <mergeCell ref="C4:C5"/>
    <mergeCell ref="A7:A8"/>
    <mergeCell ref="D7:F7"/>
    <mergeCell ref="D8:F8"/>
    <mergeCell ref="B9:F9"/>
    <mergeCell ref="B10:F10"/>
    <mergeCell ref="B11:F11"/>
    <mergeCell ref="A13:A15"/>
    <mergeCell ref="B13:B14"/>
    <mergeCell ref="C13:C14"/>
    <mergeCell ref="B20:F20"/>
    <mergeCell ref="A16:A17"/>
    <mergeCell ref="D16:F16"/>
    <mergeCell ref="D17:F17"/>
    <mergeCell ref="B18:F18"/>
    <mergeCell ref="B21:F21"/>
    <mergeCell ref="B19:F19"/>
    <mergeCell ref="B29:F29"/>
    <mergeCell ref="B30:F30"/>
    <mergeCell ref="A31:A33"/>
    <mergeCell ref="B31:B32"/>
    <mergeCell ref="C31:C32"/>
    <mergeCell ref="A25:A26"/>
    <mergeCell ref="D25:F25"/>
    <mergeCell ref="D26:F26"/>
    <mergeCell ref="B27:F27"/>
    <mergeCell ref="B28:F28"/>
    <mergeCell ref="B38:F38"/>
    <mergeCell ref="B39:F39"/>
    <mergeCell ref="A40:A42"/>
    <mergeCell ref="B40:B41"/>
    <mergeCell ref="C40:C41"/>
    <mergeCell ref="A34:A35"/>
    <mergeCell ref="D34:F34"/>
    <mergeCell ref="D35:F35"/>
    <mergeCell ref="B36:F36"/>
    <mergeCell ref="B37:F37"/>
    <mergeCell ref="B47:F47"/>
    <mergeCell ref="B48:F48"/>
    <mergeCell ref="A49:A51"/>
    <mergeCell ref="B49:B50"/>
    <mergeCell ref="C49:C50"/>
    <mergeCell ref="A43:A44"/>
    <mergeCell ref="D43:F43"/>
    <mergeCell ref="D44:F44"/>
    <mergeCell ref="B45:F45"/>
    <mergeCell ref="B46:F46"/>
    <mergeCell ref="B57:F57"/>
    <mergeCell ref="A58:A60"/>
    <mergeCell ref="B58:B59"/>
    <mergeCell ref="C58:C59"/>
    <mergeCell ref="A61:A62"/>
    <mergeCell ref="D61:F61"/>
    <mergeCell ref="D62:F62"/>
    <mergeCell ref="B56:F56"/>
    <mergeCell ref="A52:A53"/>
    <mergeCell ref="D52:F52"/>
    <mergeCell ref="D53:F53"/>
    <mergeCell ref="B54:F54"/>
    <mergeCell ref="B55:F55"/>
    <mergeCell ref="B75:F75"/>
    <mergeCell ref="A76:A78"/>
    <mergeCell ref="B76:B77"/>
    <mergeCell ref="C76:C77"/>
    <mergeCell ref="A79:A80"/>
    <mergeCell ref="D79:F79"/>
    <mergeCell ref="D80:F80"/>
    <mergeCell ref="B63:F63"/>
    <mergeCell ref="B64:F64"/>
    <mergeCell ref="B65:F65"/>
    <mergeCell ref="B72:F72"/>
    <mergeCell ref="B73:F73"/>
    <mergeCell ref="B74:F74"/>
    <mergeCell ref="B66:F66"/>
    <mergeCell ref="A67:A69"/>
    <mergeCell ref="B67:B68"/>
    <mergeCell ref="C67:C68"/>
    <mergeCell ref="A70:A71"/>
    <mergeCell ref="D70:F70"/>
    <mergeCell ref="D71:F71"/>
    <mergeCell ref="A88:A89"/>
    <mergeCell ref="D88:F88"/>
    <mergeCell ref="D89:F89"/>
    <mergeCell ref="B90:F90"/>
    <mergeCell ref="B91:F91"/>
    <mergeCell ref="B81:F81"/>
    <mergeCell ref="B82:F82"/>
    <mergeCell ref="B83:F83"/>
    <mergeCell ref="B84:F84"/>
    <mergeCell ref="A85:A87"/>
    <mergeCell ref="B85:B86"/>
    <mergeCell ref="C85:C86"/>
    <mergeCell ref="B101:F101"/>
    <mergeCell ref="A97:A98"/>
    <mergeCell ref="D97:F97"/>
    <mergeCell ref="D98:F98"/>
    <mergeCell ref="B99:F99"/>
    <mergeCell ref="B100:F100"/>
    <mergeCell ref="B92:F92"/>
    <mergeCell ref="B93:F93"/>
    <mergeCell ref="A94:A96"/>
    <mergeCell ref="B94:B95"/>
    <mergeCell ref="C94:C9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2019-01-07T00:53:23Z</dcterms:modified>
</cp:coreProperties>
</file>