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승희문서\1. 계약관련\2. 계약현황 공개 및 발주계획 등\2022. 1월 계약정보공개(2022.1.5.)\"/>
    </mc:Choice>
  </mc:AlternateContent>
  <bookViews>
    <workbookView xWindow="-15" yWindow="-15" windowWidth="15000" windowHeight="12705" tabRatio="707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externalReferences>
    <externalReference r:id="rId11"/>
  </externalReferences>
  <definedNames>
    <definedName name="_xlnm._FilterDatabase" localSheetId="7" hidden="1">계약현황공개!$A$2:$E$2</definedName>
    <definedName name="_xlnm._FilterDatabase" localSheetId="6" hidden="1">대금지급현황!$A$3:$O$3</definedName>
    <definedName name="_xlnm._FilterDatabase" localSheetId="1" hidden="1">용역발주계획!$A$3:$L$9</definedName>
    <definedName name="_xlnm._FilterDatabase" localSheetId="5" hidden="1">준공검사현황!$A$3:$M$3</definedName>
  </definedNames>
  <calcPr calcId="162913"/>
</workbook>
</file>

<file path=xl/calcChain.xml><?xml version="1.0" encoding="utf-8"?>
<calcChain xmlns="http://schemas.openxmlformats.org/spreadsheetml/2006/main">
  <c r="K134" i="6" l="1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54" i="6"/>
  <c r="K155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08" i="6"/>
  <c r="F96" i="6"/>
  <c r="G74" i="6"/>
  <c r="F36" i="6"/>
  <c r="F29" i="6"/>
  <c r="F22" i="6"/>
  <c r="F18" i="6"/>
  <c r="F17" i="6"/>
  <c r="F16" i="6"/>
  <c r="F12" i="6"/>
  <c r="F11" i="6"/>
  <c r="F10" i="6"/>
  <c r="F9" i="6"/>
  <c r="P13" i="4" l="1"/>
  <c r="H13" i="4"/>
  <c r="M13" i="4" s="1"/>
  <c r="P12" i="4"/>
  <c r="H12" i="4"/>
  <c r="M12" i="4" s="1"/>
  <c r="P11" i="4"/>
  <c r="H11" i="4"/>
  <c r="M11" i="4" s="1"/>
  <c r="P10" i="4"/>
  <c r="H10" i="4"/>
  <c r="M10" i="4" s="1"/>
  <c r="P9" i="4"/>
  <c r="H9" i="4"/>
  <c r="M9" i="4" s="1"/>
  <c r="P8" i="4"/>
  <c r="H8" i="4"/>
  <c r="M8" i="4" s="1"/>
  <c r="P7" i="4"/>
  <c r="H7" i="4"/>
  <c r="M7" i="4" s="1"/>
  <c r="P6" i="4"/>
  <c r="H6" i="4"/>
  <c r="M6" i="4" s="1"/>
  <c r="P5" i="4"/>
  <c r="M5" i="4"/>
  <c r="P4" i="4"/>
  <c r="M4" i="4"/>
  <c r="M24" i="4"/>
  <c r="P24" i="4"/>
  <c r="I4" i="19"/>
  <c r="H101" i="6" l="1"/>
  <c r="K101" i="6" s="1"/>
  <c r="H102" i="6"/>
  <c r="H103" i="6"/>
  <c r="H104" i="6"/>
  <c r="H106" i="6"/>
  <c r="H107" i="6"/>
  <c r="K107" i="6" s="1"/>
  <c r="H109" i="6"/>
  <c r="H110" i="6"/>
  <c r="K110" i="6" s="1"/>
  <c r="H111" i="6"/>
  <c r="K111" i="6" s="1"/>
  <c r="H112" i="6"/>
  <c r="H113" i="6"/>
  <c r="H114" i="6"/>
  <c r="K114" i="6" s="1"/>
  <c r="H115" i="6"/>
  <c r="K115" i="6" s="1"/>
  <c r="H116" i="6"/>
  <c r="K116" i="6" s="1"/>
  <c r="H117" i="6"/>
  <c r="H118" i="6"/>
  <c r="K118" i="6" s="1"/>
  <c r="H119" i="6"/>
  <c r="K119" i="6" s="1"/>
  <c r="M22" i="6" l="1"/>
  <c r="M18" i="6"/>
  <c r="F71" i="6"/>
  <c r="F61" i="6"/>
  <c r="F15" i="6"/>
  <c r="F13" i="6"/>
  <c r="F8" i="6"/>
  <c r="F7" i="6"/>
  <c r="F5" i="6"/>
  <c r="F4" i="6"/>
  <c r="H91" i="6" l="1"/>
  <c r="K91" i="6" s="1"/>
  <c r="H92" i="6"/>
  <c r="K92" i="6" s="1"/>
  <c r="H93" i="6"/>
  <c r="K93" i="6" s="1"/>
  <c r="H94" i="6"/>
  <c r="K94" i="6" s="1"/>
  <c r="H95" i="6"/>
  <c r="K95" i="6" s="1"/>
  <c r="H96" i="6"/>
  <c r="K96" i="6" s="1"/>
  <c r="H97" i="6"/>
  <c r="K97" i="6" s="1"/>
  <c r="H98" i="6"/>
  <c r="K98" i="6" s="1"/>
  <c r="H99" i="6"/>
  <c r="K99" i="6" s="1"/>
  <c r="H100" i="6"/>
  <c r="K100" i="6" s="1"/>
  <c r="F74" i="6"/>
  <c r="F34" i="6" l="1"/>
  <c r="F25" i="6" l="1"/>
  <c r="H81" i="6"/>
  <c r="K81" i="6" s="1"/>
  <c r="H82" i="6"/>
  <c r="K82" i="6" s="1"/>
  <c r="H83" i="6"/>
  <c r="K83" i="6" s="1"/>
  <c r="H84" i="6"/>
  <c r="K84" i="6" s="1"/>
  <c r="H85" i="6"/>
  <c r="K85" i="6" s="1"/>
  <c r="H86" i="6"/>
  <c r="K86" i="6" s="1"/>
  <c r="H87" i="6"/>
  <c r="K87" i="6" s="1"/>
  <c r="H88" i="6"/>
  <c r="K88" i="6" s="1"/>
  <c r="H89" i="6"/>
  <c r="K89" i="6" s="1"/>
  <c r="H90" i="6"/>
  <c r="K90" i="6" s="1"/>
  <c r="G25" i="6"/>
  <c r="F6" i="6"/>
  <c r="H79" i="6" l="1"/>
  <c r="K79" i="6" s="1"/>
  <c r="H78" i="6"/>
  <c r="K78" i="6" s="1"/>
  <c r="H77" i="6"/>
  <c r="K77" i="6" s="1"/>
  <c r="H76" i="6"/>
  <c r="K76" i="6" s="1"/>
  <c r="H75" i="6"/>
  <c r="K75" i="6" s="1"/>
  <c r="H74" i="6"/>
  <c r="K74" i="6" s="1"/>
  <c r="H67" i="6" l="1"/>
  <c r="H68" i="6"/>
  <c r="K68" i="6" s="1"/>
  <c r="H69" i="6"/>
  <c r="K69" i="6" s="1"/>
  <c r="H70" i="6"/>
  <c r="K70" i="6" s="1"/>
  <c r="H71" i="6"/>
  <c r="K71" i="6" s="1"/>
  <c r="H72" i="6"/>
  <c r="K72" i="6" s="1"/>
  <c r="H73" i="6"/>
  <c r="K73" i="6" s="1"/>
  <c r="H62" i="6" l="1"/>
  <c r="K62" i="6" s="1"/>
  <c r="H63" i="6"/>
  <c r="K63" i="6" s="1"/>
  <c r="H64" i="6"/>
  <c r="K64" i="6" s="1"/>
  <c r="H65" i="6"/>
  <c r="K65" i="6" s="1"/>
  <c r="H66" i="6"/>
  <c r="K66" i="6" s="1"/>
  <c r="K67" i="6"/>
  <c r="H80" i="6"/>
  <c r="K80" i="6" s="1"/>
  <c r="C62" i="5" l="1"/>
  <c r="B62" i="5"/>
  <c r="H51" i="6" l="1"/>
  <c r="K51" i="6" s="1"/>
  <c r="H52" i="6"/>
  <c r="K52" i="6" s="1"/>
  <c r="H53" i="6"/>
  <c r="K53" i="6" s="1"/>
  <c r="H54" i="6"/>
  <c r="K54" i="6" s="1"/>
  <c r="H55" i="6"/>
  <c r="K55" i="6" s="1"/>
  <c r="H56" i="6"/>
  <c r="K56" i="6" s="1"/>
  <c r="H57" i="6"/>
  <c r="K57" i="6" s="1"/>
  <c r="H58" i="6"/>
  <c r="K58" i="6" s="1"/>
  <c r="H59" i="6"/>
  <c r="K59" i="6" s="1"/>
  <c r="H60" i="6"/>
  <c r="K60" i="6" s="1"/>
  <c r="H61" i="6"/>
  <c r="K61" i="6" s="1"/>
  <c r="H45" i="6" l="1"/>
  <c r="K45" i="6" s="1"/>
  <c r="H50" i="6" l="1"/>
  <c r="K50" i="6" s="1"/>
  <c r="H42" i="6"/>
  <c r="K42" i="6" s="1"/>
  <c r="H43" i="6"/>
  <c r="K43" i="6" s="1"/>
  <c r="H44" i="6"/>
  <c r="K44" i="6" s="1"/>
  <c r="H46" i="6"/>
  <c r="K46" i="6" s="1"/>
  <c r="H47" i="6"/>
  <c r="K47" i="6" s="1"/>
  <c r="H48" i="6"/>
  <c r="K48" i="6" s="1"/>
  <c r="H49" i="6"/>
  <c r="K49" i="6" s="1"/>
  <c r="E40" i="6"/>
  <c r="E38" i="6"/>
  <c r="E39" i="6"/>
  <c r="H29" i="6" l="1"/>
  <c r="K29" i="6" s="1"/>
  <c r="H30" i="6"/>
  <c r="K30" i="6" s="1"/>
  <c r="H31" i="6"/>
  <c r="K31" i="6" s="1"/>
  <c r="H27" i="6"/>
  <c r="K27" i="6" s="1"/>
  <c r="H32" i="6"/>
  <c r="K32" i="6" s="1"/>
  <c r="H33" i="6"/>
  <c r="K33" i="6" s="1"/>
  <c r="H34" i="6"/>
  <c r="K34" i="6" s="1"/>
  <c r="H35" i="6"/>
  <c r="K35" i="6" s="1"/>
  <c r="H36" i="6"/>
  <c r="K36" i="6" s="1"/>
  <c r="H37" i="6"/>
  <c r="K37" i="6" s="1"/>
  <c r="H38" i="6"/>
  <c r="K38" i="6" s="1"/>
  <c r="H39" i="6"/>
  <c r="K39" i="6" s="1"/>
  <c r="H40" i="6"/>
  <c r="K40" i="6" s="1"/>
  <c r="H41" i="6"/>
  <c r="K41" i="6" s="1"/>
  <c r="H25" i="6" l="1"/>
  <c r="K25" i="6" s="1"/>
  <c r="H24" i="6"/>
  <c r="K24" i="6" s="1"/>
  <c r="H23" i="6"/>
  <c r="K23" i="6" s="1"/>
  <c r="H22" i="6"/>
  <c r="K22" i="6" s="1"/>
  <c r="H21" i="6"/>
  <c r="K21" i="6" s="1"/>
  <c r="H20" i="6"/>
  <c r="K20" i="6" s="1"/>
  <c r="H19" i="6"/>
  <c r="K19" i="6" s="1"/>
  <c r="H18" i="6" l="1"/>
  <c r="K18" i="6" s="1"/>
  <c r="H17" i="6"/>
  <c r="K17" i="6" s="1"/>
  <c r="H28" i="6" l="1"/>
  <c r="K28" i="6" s="1"/>
  <c r="H16" i="6"/>
  <c r="K16" i="6" s="1"/>
  <c r="H15" i="6"/>
  <c r="K15" i="6" s="1"/>
  <c r="H14" i="6"/>
  <c r="K14" i="6" s="1"/>
  <c r="H4" i="6"/>
  <c r="K4" i="6" s="1"/>
  <c r="H5" i="6"/>
  <c r="K5" i="6" s="1"/>
  <c r="H6" i="6"/>
  <c r="K6" i="6" s="1"/>
  <c r="H7" i="6"/>
  <c r="K7" i="6" s="1"/>
  <c r="H8" i="6"/>
  <c r="K8" i="6" s="1"/>
  <c r="H9" i="6"/>
  <c r="K9" i="6" s="1"/>
  <c r="H10" i="6"/>
  <c r="K10" i="6" s="1"/>
  <c r="H11" i="6"/>
  <c r="K11" i="6" s="1"/>
  <c r="H12" i="6"/>
  <c r="K12" i="6" s="1"/>
  <c r="H13" i="6"/>
  <c r="K13" i="6" s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>
  <authors>
    <author>SNYOUTH</author>
  </authors>
  <commentList>
    <comment ref="J96" authorId="0" shapeId="0">
      <text>
        <r>
          <rPr>
            <sz val="9"/>
            <color indexed="81"/>
            <rFont val="Tahoma"/>
            <family val="2"/>
          </rPr>
          <t xml:space="preserve">
  2022. 10</t>
        </r>
        <r>
          <rPr>
            <sz val="9"/>
            <color indexed="81"/>
            <rFont val="돋움"/>
            <family val="3"/>
            <charset val="129"/>
          </rPr>
          <t>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준공</t>
        </r>
      </text>
    </comment>
  </commentList>
</comments>
</file>

<file path=xl/sharedStrings.xml><?xml version="1.0" encoding="utf-8"?>
<sst xmlns="http://schemas.openxmlformats.org/spreadsheetml/2006/main" count="3699" uniqueCount="759">
  <si>
    <t>계약방법</t>
    <phoneticPr fontId="2" type="noConversion"/>
  </si>
  <si>
    <t>비고</t>
    <phoneticPr fontId="2" type="noConversion"/>
  </si>
  <si>
    <t>입찰현황</t>
    <phoneticPr fontId="2" type="noConversion"/>
  </si>
  <si>
    <t>계약부서</t>
    <phoneticPr fontId="2" type="noConversion"/>
  </si>
  <si>
    <t>계약명</t>
    <phoneticPr fontId="2" type="noConversion"/>
  </si>
  <si>
    <t>입찰개시일</t>
    <phoneticPr fontId="2" type="noConversion"/>
  </si>
  <si>
    <t>입찰마감일</t>
    <phoneticPr fontId="2" type="noConversion"/>
  </si>
  <si>
    <t>개찰일시</t>
    <phoneticPr fontId="2" type="noConversion"/>
  </si>
  <si>
    <t>추정금액</t>
    <phoneticPr fontId="2" type="noConversion"/>
  </si>
  <si>
    <t>추정가격</t>
    <phoneticPr fontId="2" type="noConversion"/>
  </si>
  <si>
    <t>업종사항제한</t>
    <phoneticPr fontId="2" type="noConversion"/>
  </si>
  <si>
    <t>지역제한</t>
    <phoneticPr fontId="2" type="noConversion"/>
  </si>
  <si>
    <t>계약금액</t>
    <phoneticPr fontId="2" type="noConversion"/>
  </si>
  <si>
    <t>계약일</t>
    <phoneticPr fontId="2" type="noConversion"/>
  </si>
  <si>
    <t>착공일</t>
    <phoneticPr fontId="2" type="noConversion"/>
  </si>
  <si>
    <t>준공기한</t>
    <phoneticPr fontId="2" type="noConversion"/>
  </si>
  <si>
    <t>비고</t>
    <phoneticPr fontId="2" type="noConversion"/>
  </si>
  <si>
    <t>대금지급현황</t>
    <phoneticPr fontId="2" type="noConversion"/>
  </si>
  <si>
    <t>예정가격</t>
    <phoneticPr fontId="2" type="noConversion"/>
  </si>
  <si>
    <t>개찰현황</t>
    <phoneticPr fontId="2" type="noConversion"/>
  </si>
  <si>
    <t>입찰참여업체</t>
    <phoneticPr fontId="2" type="noConversion"/>
  </si>
  <si>
    <t>낙찰하한율</t>
    <phoneticPr fontId="2" type="noConversion"/>
  </si>
  <si>
    <t>투찰율</t>
    <phoneticPr fontId="2" type="noConversion"/>
  </si>
  <si>
    <t>투찰금액</t>
    <phoneticPr fontId="2" type="noConversion"/>
  </si>
  <si>
    <t>검수완료일</t>
    <phoneticPr fontId="2" type="noConversion"/>
  </si>
  <si>
    <t>계약업체명</t>
    <phoneticPr fontId="2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</si>
  <si>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</si>
  <si>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</si>
  <si>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</si>
  <si>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</si>
  <si>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</si>
  <si>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</si>
  <si>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</si>
  <si>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</si>
  <si>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</si>
  <si>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</si>
  <si>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</si>
  <si>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</si>
  <si>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</si>
  <si>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2" type="noConversion"/>
  </si>
  <si>
    <t>발주월</t>
    <phoneticPr fontId="2" type="noConversion"/>
  </si>
  <si>
    <t>시설명</t>
    <phoneticPr fontId="2" type="noConversion"/>
  </si>
  <si>
    <t>담당자</t>
    <phoneticPr fontId="2" type="noConversion"/>
  </si>
  <si>
    <t>연락처</t>
    <phoneticPr fontId="2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</si>
  <si>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</si>
  <si>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</si>
  <si>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</si>
  <si>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</si>
  <si>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</si>
  <si>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</si>
  <si>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</si>
  <si>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</si>
  <si>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2" type="noConversion"/>
  </si>
  <si>
    <t>준공일
(기성준공일)</t>
    <phoneticPr fontId="2" type="noConversion"/>
  </si>
  <si>
    <t>물품 발주계획</t>
    <phoneticPr fontId="2" type="noConversion"/>
  </si>
  <si>
    <t>발주년도</t>
    <phoneticPr fontId="2" type="noConversion"/>
  </si>
  <si>
    <t>사업명</t>
    <phoneticPr fontId="2" type="noConversion"/>
  </si>
  <si>
    <t>주요규격</t>
    <phoneticPr fontId="2" type="noConversion"/>
  </si>
  <si>
    <t>수량</t>
    <phoneticPr fontId="2" type="noConversion"/>
  </si>
  <si>
    <t>단위</t>
    <phoneticPr fontId="2" type="noConversion"/>
  </si>
  <si>
    <t>담당자</t>
    <phoneticPr fontId="2" type="noConversion"/>
  </si>
  <si>
    <t>연락처</t>
    <phoneticPr fontId="2" type="noConversion"/>
  </si>
  <si>
    <t>계약상대자</t>
    <phoneticPr fontId="2" type="noConversion"/>
  </si>
  <si>
    <t>계약금액</t>
    <phoneticPr fontId="2" type="noConversion"/>
  </si>
  <si>
    <t>기성금</t>
    <phoneticPr fontId="2" type="noConversion"/>
  </si>
  <si>
    <t>준공금</t>
    <phoneticPr fontId="2" type="noConversion"/>
  </si>
  <si>
    <t>지급액총계</t>
    <phoneticPr fontId="2" type="noConversion"/>
  </si>
  <si>
    <t>선금</t>
    <phoneticPr fontId="2" type="noConversion"/>
  </si>
  <si>
    <t>용역 발주계획</t>
    <phoneticPr fontId="2" type="noConversion"/>
  </si>
  <si>
    <t>공종</t>
    <phoneticPr fontId="2" type="noConversion"/>
  </si>
  <si>
    <t>공사명</t>
    <phoneticPr fontId="2" type="noConversion"/>
  </si>
  <si>
    <t>공사 발주계획</t>
    <phoneticPr fontId="2" type="noConversion"/>
  </si>
  <si>
    <t>계약내용의 변경에 관한 사항</t>
    <phoneticPr fontId="2" type="noConversion"/>
  </si>
  <si>
    <t>비고(계약변경 사유)</t>
    <phoneticPr fontId="2" type="noConversion"/>
  </si>
  <si>
    <t>계약기간</t>
    <phoneticPr fontId="2" type="noConversion"/>
  </si>
  <si>
    <t>계약변경 전의 계약내용</t>
    <phoneticPr fontId="2" type="noConversion"/>
  </si>
  <si>
    <t>계약변경 후의 계약내용</t>
    <phoneticPr fontId="2" type="noConversion"/>
  </si>
  <si>
    <t>계약기간</t>
  </si>
  <si>
    <t>준공(기성)검사현황</t>
    <phoneticPr fontId="2" type="noConversion"/>
  </si>
  <si>
    <t>계약금액 등</t>
    <phoneticPr fontId="2" type="noConversion"/>
  </si>
  <si>
    <t>계약기간</t>
    <phoneticPr fontId="2" type="noConversion"/>
  </si>
  <si>
    <t>(단위 : 원)</t>
    <phoneticPr fontId="2" type="noConversion"/>
  </si>
  <si>
    <t>(단위 : 원)</t>
    <phoneticPr fontId="2" type="noConversion"/>
  </si>
  <si>
    <t>(단위 : 원)</t>
    <phoneticPr fontId="2" type="noConversion"/>
  </si>
  <si>
    <t>계</t>
    <phoneticPr fontId="2" type="noConversion"/>
  </si>
  <si>
    <t>기타</t>
    <phoneticPr fontId="2" type="noConversion"/>
  </si>
  <si>
    <t>관급자재대</t>
    <phoneticPr fontId="2" type="noConversion"/>
  </si>
  <si>
    <t>도급액</t>
    <phoneticPr fontId="2" type="noConversion"/>
  </si>
  <si>
    <t>계약율(%)</t>
  </si>
  <si>
    <t>전략경영본부</t>
  </si>
  <si>
    <t>전략경영본부</t>
    <phoneticPr fontId="2" type="noConversion"/>
  </si>
  <si>
    <t>성남시청소년재단 전략경영본부</t>
  </si>
  <si>
    <t>성남시청소년재단 전략경영본부</t>
    <phoneticPr fontId="2" type="noConversion"/>
  </si>
  <si>
    <t>낙찰자</t>
    <phoneticPr fontId="2" type="noConversion"/>
  </si>
  <si>
    <t>예산액</t>
    <phoneticPr fontId="2" type="noConversion"/>
  </si>
  <si>
    <t>구매예정금액</t>
    <phoneticPr fontId="2" type="noConversion"/>
  </si>
  <si>
    <t>개인성과평가 운영 위탁용역</t>
  </si>
  <si>
    <t>언론 보도자료 분석 위탁용역</t>
  </si>
  <si>
    <t>계약방법</t>
    <phoneticPr fontId="2" type="noConversion"/>
  </si>
  <si>
    <t>세부자문 서비스 용역</t>
  </si>
  <si>
    <t>장태수세무회계사무소</t>
  </si>
  <si>
    <t>신도종합서비스</t>
  </si>
  <si>
    <t>본부 서버 코로케이션(웹 방화벽) 신청(1차계약)</t>
  </si>
  <si>
    <t>㈜케이티</t>
  </si>
  <si>
    <t>2021년 실시간 통합 설문조사 플랫폼 서비스 신청</t>
  </si>
  <si>
    <t>후퍼㈜</t>
  </si>
  <si>
    <t>2021년 업무용 복합기 임차</t>
  </si>
  <si>
    <t>2021년 웹 메일 호스팅 운영</t>
  </si>
  <si>
    <t>㈜가비아</t>
  </si>
  <si>
    <t>2021년도 보건관리자 업무 위탁관리</t>
  </si>
  <si>
    <t>(사)대한산업안전협회 경인지역본부</t>
  </si>
  <si>
    <t>노무자문계약</t>
  </si>
  <si>
    <t>노무법인 로고스</t>
  </si>
  <si>
    <t>정보시스템 통합 유지관리 연장 계약</t>
  </si>
  <si>
    <t>㈜미소아이티</t>
  </si>
  <si>
    <t>법률자문계약</t>
  </si>
  <si>
    <t>경기남부법률사무소</t>
  </si>
  <si>
    <t>시설물 위탁운영(렌탈) 2차 계약</t>
  </si>
  <si>
    <t>에스케이매직㈜</t>
  </si>
  <si>
    <t>2021년도 안전관리자 업무 위탁관리</t>
  </si>
  <si>
    <t>(사)대한산업안전협회 성남지회</t>
  </si>
  <si>
    <t>2021년 성남시 청소년 빅데이터 플랫폼 운영</t>
  </si>
  <si>
    <t>㈜데이터드리븐</t>
  </si>
  <si>
    <t>물품</t>
  </si>
  <si>
    <t>용역</t>
  </si>
  <si>
    <t>휴대용 영상편집기 구입</t>
  </si>
  <si>
    <t>동영상 카메라 구입</t>
  </si>
  <si>
    <t>-이하빈칸-</t>
    <phoneticPr fontId="2" type="noConversion"/>
  </si>
  <si>
    <t>본부 인터넷망 사용 신청(2021~2023년)(1차계약)</t>
  </si>
  <si>
    <t>본부 인터넷전화 사용 신청(2021~2023년)(1차계약)</t>
  </si>
  <si>
    <t>전략경영본부 업무용 차량임차(대표이사 전용차량)</t>
  </si>
  <si>
    <t>㈜삼성통운</t>
  </si>
  <si>
    <t>㈜삼성통운</t>
    <phoneticPr fontId="2" type="noConversion"/>
  </si>
  <si>
    <t>2021.01.01.</t>
    <phoneticPr fontId="2" type="noConversion"/>
  </si>
  <si>
    <t>㈜펄슨텔</t>
  </si>
  <si>
    <t>추정가격이 2천만원 이하인 물품의 제조·구매·용역 계약(제25조제1항제5호)</t>
  </si>
  <si>
    <t>2021년도 주요업무계획 청취자료 제작</t>
  </si>
  <si>
    <t>㈜프린트라인</t>
  </si>
  <si>
    <t>직원 복리후생 물품 구입</t>
  </si>
  <si>
    <t>직원 격려물품(김 세트) 구입</t>
  </si>
  <si>
    <t>(신)청아종합유통</t>
  </si>
  <si>
    <t>전략경영본부</t>
    <phoneticPr fontId="2" type="noConversion"/>
  </si>
  <si>
    <t>험멜스포츠</t>
    <phoneticPr fontId="2" type="noConversion"/>
  </si>
  <si>
    <t>준공</t>
    <phoneticPr fontId="2" type="noConversion"/>
  </si>
  <si>
    <t>준공</t>
    <phoneticPr fontId="2" type="noConversion"/>
  </si>
  <si>
    <t>2020년 재무회계결산 감사</t>
  </si>
  <si>
    <t>미래세무회계사무소</t>
  </si>
  <si>
    <t>2021.02.25.</t>
    <phoneticPr fontId="2" type="noConversion"/>
  </si>
  <si>
    <t>원격교육 훈련위탁계약</t>
  </si>
  <si>
    <t>제31회 개방형임기직, 일반직 및 제4회 공무직 채용 위탁 용역</t>
  </si>
  <si>
    <t>전략적 성과관리 교육 운영</t>
  </si>
  <si>
    <t>사업지원본부</t>
    <phoneticPr fontId="2" type="noConversion"/>
  </si>
  <si>
    <t>사업지원본부</t>
    <phoneticPr fontId="2" type="noConversion"/>
  </si>
  <si>
    <t>(사)대한산업안전협회</t>
  </si>
  <si>
    <t>인크루트㈜</t>
  </si>
  <si>
    <t>지방공기업평가원</t>
  </si>
  <si>
    <t>주식회사 커넥텀</t>
  </si>
  <si>
    <t>서울지방조달청</t>
  </si>
  <si>
    <t>2020년 성남시청소년재단 연차보고서 제작</t>
  </si>
  <si>
    <t>준공</t>
    <phoneticPr fontId="2" type="noConversion"/>
  </si>
  <si>
    <t>캐비닛구입</t>
  </si>
  <si>
    <t>직원채용 위탁 용역(변경계약)</t>
  </si>
  <si>
    <t>2021년(20년 실적) 경영평가 보고서 제작</t>
  </si>
  <si>
    <t>2021년 이슈페이퍼 전문가 컨설팅</t>
  </si>
  <si>
    <t>평화학교(초등/중등) 운영을 위한 워크북 제작</t>
  </si>
  <si>
    <t>2021년 MS 소프트웨어 구입(Microsoft 365)</t>
  </si>
  <si>
    <t>2021년 MS 소프트웨어 구입(MS GAS)</t>
  </si>
  <si>
    <t>2021년 한글 소프트웨어 구입</t>
  </si>
  <si>
    <t>2021년 보안프로그램 구입</t>
  </si>
  <si>
    <t>플러스디자인하우스</t>
  </si>
  <si>
    <t>비에이치에듀랩㈜</t>
  </si>
  <si>
    <t>조아트</t>
  </si>
  <si>
    <t>㈜한국인프라</t>
  </si>
  <si>
    <t>온디자인㈜</t>
  </si>
  <si>
    <t>2021.02.18.</t>
  </si>
  <si>
    <t>준공</t>
    <phoneticPr fontId="2" type="noConversion"/>
  </si>
  <si>
    <t>2020.02.10.</t>
  </si>
  <si>
    <t>매월</t>
    <phoneticPr fontId="2" type="noConversion"/>
  </si>
  <si>
    <t>준공</t>
    <phoneticPr fontId="2" type="noConversion"/>
  </si>
  <si>
    <t>2021년 학교폭력 예방 및 민주시민 교육 평화학교 지도자 교육 운영</t>
  </si>
  <si>
    <t>재단 홍보 영상 수정제작 용역</t>
  </si>
  <si>
    <t>2021 성남청소년정책포럼 영상콘텐츠 제작</t>
  </si>
  <si>
    <t>재단 캐릭터 굿즈(2종) 제작</t>
  </si>
  <si>
    <t xml:space="preserve">2021년 청년창업 오픈마켓 개설 및 디자인 컨설팅 위탁 </t>
  </si>
  <si>
    <t>2021년 청소년·청년 노동인권 박람회 온라인 서비스 이용</t>
  </si>
  <si>
    <t>노동인권 박람회 AI 자기소개서 분석기 이용</t>
  </si>
  <si>
    <t>2021년 성남 청소년-청년 포럼 영상편집</t>
  </si>
  <si>
    <t>재단 홍보 책자 제작</t>
  </si>
  <si>
    <t>다행교육협동조합</t>
  </si>
  <si>
    <t>㈜타임미디어</t>
  </si>
  <si>
    <t>요지경필름</t>
  </si>
  <si>
    <t>㈜준보코리아</t>
  </si>
  <si>
    <t>오와이오</t>
  </si>
  <si>
    <t>㈜나무씨엔에스</t>
  </si>
  <si>
    <t>㈜코멘토</t>
  </si>
  <si>
    <t>소나무 필름</t>
  </si>
  <si>
    <t>준공</t>
    <phoneticPr fontId="2" type="noConversion"/>
  </si>
  <si>
    <t>준공</t>
    <phoneticPr fontId="2" type="noConversion"/>
  </si>
  <si>
    <t>2021.04.16.</t>
    <phoneticPr fontId="2" type="noConversion"/>
  </si>
  <si>
    <t>준공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</si>
  <si>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</si>
  <si>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</si>
  <si>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</si>
  <si>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매월</t>
    <phoneticPr fontId="2" type="noConversion"/>
  </si>
  <si>
    <t>직원채용 위탁 용역(변경계약)</t>
    <phoneticPr fontId="2" type="noConversion"/>
  </si>
  <si>
    <r>
      <t>2021.05.31</t>
    </r>
    <r>
      <rPr>
        <sz val="6"/>
        <color theme="1"/>
        <rFont val="맑은 고딕"/>
        <family val="3"/>
        <charset val="129"/>
        <scheme val="major"/>
      </rPr>
      <t>.
(채용전형 종료 시)</t>
    </r>
    <phoneticPr fontId="2" type="noConversion"/>
  </si>
  <si>
    <t>노동인권 박람회 알쓸신동 가로등 현수막 제작</t>
  </si>
  <si>
    <t>노트북 컴퓨터 구입</t>
    <phoneticPr fontId="2" type="noConversion"/>
  </si>
  <si>
    <t>서울지방조달청</t>
    <phoneticPr fontId="2" type="noConversion"/>
  </si>
  <si>
    <t>노트북 컴퓨터 구입</t>
    <phoneticPr fontId="2" type="noConversion"/>
  </si>
  <si>
    <t>그래픽 편집 프로그램 구입</t>
  </si>
  <si>
    <t>포스트코로나 시대의 성남시 청소년서비스 수요분석과 대응전략 수립 연구</t>
  </si>
  <si>
    <t>2020년도 세입세출 결산 설명자료 및 결산 승인안 요약서 제작</t>
  </si>
  <si>
    <t>2021년도 제3회 추가경정예산(안) 제작</t>
  </si>
  <si>
    <t>재단 임직원 단체보장보험 가입</t>
  </si>
  <si>
    <t>온라인 노동인권 박람회 알쓸신동 홍보영상 제작</t>
  </si>
  <si>
    <t>2021년『성남청년 프리인턴십』교육과정 전문운영</t>
  </si>
  <si>
    <t>Working-Paper(2021-2호, 성남시 청소년정책을 위한 기초조사 보고)제작</t>
  </si>
  <si>
    <t>재단 홍보 기념품 제작비 지급</t>
  </si>
  <si>
    <t>재해복구 시스템 구성용 인터넷망 사용(1차)</t>
  </si>
  <si>
    <t>한국청소년정책연구원</t>
  </si>
  <si>
    <t>㈜케이비손해보험</t>
  </si>
  <si>
    <t>커넥티움</t>
  </si>
  <si>
    <t>컬루런트㈜</t>
  </si>
  <si>
    <t>신화인쇄</t>
  </si>
  <si>
    <t>순환보호작업장</t>
  </si>
  <si>
    <t>2022.05.31.</t>
  </si>
  <si>
    <t>준공</t>
    <phoneticPr fontId="2" type="noConversion"/>
  </si>
  <si>
    <t>준공</t>
    <phoneticPr fontId="2" type="noConversion"/>
  </si>
  <si>
    <t>준공</t>
    <phoneticPr fontId="2" type="noConversion"/>
  </si>
  <si>
    <t>2021.04.02.
2021.06.02.</t>
    <phoneticPr fontId="2" type="noConversion"/>
  </si>
  <si>
    <t>분기별</t>
    <phoneticPr fontId="2" type="noConversion"/>
  </si>
  <si>
    <t>정보시스템 통합유지관리 용역</t>
  </si>
  <si>
    <t>준공</t>
    <phoneticPr fontId="2" type="noConversion"/>
  </si>
  <si>
    <t>재단 홍보 쇼핑백 제작</t>
  </si>
  <si>
    <t>사회복지법인 가나안복지재단 가나안근로복지관</t>
  </si>
  <si>
    <t>2021.06.03.</t>
    <phoneticPr fontId="2" type="noConversion"/>
  </si>
  <si>
    <t>준공</t>
    <phoneticPr fontId="2" type="noConversion"/>
  </si>
  <si>
    <t>준공</t>
    <phoneticPr fontId="2" type="noConversion"/>
  </si>
  <si>
    <t>복사용지 구입</t>
  </si>
  <si>
    <t>그룹웨어 사용자 라이선스 구입</t>
  </si>
  <si>
    <t>회계실무 교육 운영 위탁용역</t>
  </si>
  <si>
    <t>㈜더존에듀캠</t>
  </si>
  <si>
    <t>완료</t>
    <phoneticPr fontId="2" type="noConversion"/>
  </si>
  <si>
    <t>청소년 온라인 활동 디지털 플랫폼 구축</t>
  </si>
  <si>
    <t>참여단「청년 속마음 공감포럼」영상제작</t>
  </si>
  <si>
    <t>노트북 임차</t>
  </si>
  <si>
    <t>『성남청년 프리인턴십』집단심층면접조사 연구용역</t>
  </si>
  <si>
    <t>노트북 컴퓨터 구입</t>
  </si>
  <si>
    <t>㈜혁산정보시스템</t>
  </si>
  <si>
    <t>고리 미디어</t>
  </si>
  <si>
    <t>플러스정보통신</t>
  </si>
  <si>
    <t>준공</t>
    <phoneticPr fontId="2" type="noConversion"/>
  </si>
  <si>
    <t>사업지원본부</t>
  </si>
  <si>
    <t>사업지원본부</t>
    <phoneticPr fontId="2" type="noConversion"/>
  </si>
  <si>
    <t>(사)대한산업안전협회 안전교육본부</t>
  </si>
  <si>
    <t>2021.06.25.</t>
    <phoneticPr fontId="2" type="noConversion"/>
  </si>
  <si>
    <t>2021.07.07.</t>
    <phoneticPr fontId="2" type="noConversion"/>
  </si>
  <si>
    <t>2021.07.07.</t>
    <phoneticPr fontId="2" type="noConversion"/>
  </si>
  <si>
    <t>2021.07.16.</t>
    <phoneticPr fontId="2" type="noConversion"/>
  </si>
  <si>
    <t>2021.07.16.</t>
    <phoneticPr fontId="2" type="noConversion"/>
  </si>
  <si>
    <t>2021.07.21.</t>
    <phoneticPr fontId="2" type="noConversion"/>
  </si>
  <si>
    <t>준공</t>
    <phoneticPr fontId="2" type="noConversion"/>
  </si>
  <si>
    <t>준공</t>
    <phoneticPr fontId="2" type="noConversion"/>
  </si>
  <si>
    <t>사업지원본부</t>
    <phoneticPr fontId="2" type="noConversion"/>
  </si>
  <si>
    <t>사업지원본부</t>
    <phoneticPr fontId="2" type="noConversion"/>
  </si>
  <si>
    <t>2021.07.20.</t>
    <phoneticPr fontId="2" type="noConversion"/>
  </si>
  <si>
    <t>2021.07.29.</t>
    <phoneticPr fontId="2" type="noConversion"/>
  </si>
  <si>
    <t>해당없음</t>
    <phoneticPr fontId="2" type="noConversion"/>
  </si>
  <si>
    <r>
      <t>비고</t>
    </r>
    <r>
      <rPr>
        <sz val="8"/>
        <color theme="1"/>
        <rFont val="맑은 고딕"/>
        <family val="3"/>
        <charset val="129"/>
        <scheme val="major"/>
      </rPr>
      <t xml:space="preserve">
(지급일)</t>
    </r>
    <phoneticPr fontId="2" type="noConversion"/>
  </si>
  <si>
    <t>청년정책팀</t>
  </si>
  <si>
    <t>수의</t>
  </si>
  <si>
    <t>청년교류팀</t>
  </si>
  <si>
    <t>지방계약법 시행령 제25조제1항제5호</t>
  </si>
  <si>
    <t>「성남청년 프리인턴십」팀별 프로젝트 결과영상 제작</t>
  </si>
  <si>
    <t>제33회 채용 위탁 용역</t>
  </si>
  <si>
    <t>2021 성남청소년·청년포럼「남녀갈등」편 영상편집</t>
  </si>
  <si>
    <t>성남청소년균형동반협의체 홍보영상 제작</t>
  </si>
  <si>
    <t>순번대기 솔루션 구입</t>
  </si>
  <si>
    <t>네브(NEVV)</t>
  </si>
  <si>
    <t>미디어랩 도어</t>
  </si>
  <si>
    <t>그랩 스튜디오</t>
  </si>
  <si>
    <t>준공</t>
    <phoneticPr fontId="2" type="noConversion"/>
  </si>
  <si>
    <t>2022.1월 예정</t>
    <phoneticPr fontId="2" type="noConversion"/>
  </si>
  <si>
    <t>노트북 임차(변경계약)</t>
    <phoneticPr fontId="2" type="noConversion"/>
  </si>
  <si>
    <t>2021.08.31.</t>
    <phoneticPr fontId="2" type="noConversion"/>
  </si>
  <si>
    <t>매월</t>
    <phoneticPr fontId="2" type="noConversion"/>
  </si>
  <si>
    <t>기획조정팀</t>
  </si>
  <si>
    <t>대외협력팀</t>
  </si>
  <si>
    <t>중원청소년수련관</t>
  </si>
  <si>
    <t>준공</t>
    <phoneticPr fontId="2" type="noConversion"/>
  </si>
  <si>
    <t>준공</t>
    <phoneticPr fontId="2" type="noConversion"/>
  </si>
  <si>
    <t>준공</t>
    <phoneticPr fontId="2" type="noConversion"/>
  </si>
  <si>
    <t>「청년 타운홀 미팅」회의시스템 구현 및 영상제작</t>
  </si>
  <si>
    <t>뉴미디어 활용 실무교육 운영 위탁</t>
  </si>
  <si>
    <t>2021년도 제4회 추가경정예산(안) 설명자료 및 제267회 임시회 행정사무처리상황 제작</t>
  </si>
  <si>
    <t>홍보물 제작</t>
  </si>
  <si>
    <t>2021. 청소년-청년지원CSR 영상 제작</t>
  </si>
  <si>
    <t>순번대기 솔루션 API 적용</t>
  </si>
  <si>
    <t>시설관리 담당자 보수교육 위탁운영</t>
  </si>
  <si>
    <t>2021년 온라인패널조사 2차 조사 응답자 리워드 캠페인</t>
  </si>
  <si>
    <t>2021년 추석맞이 직원 격려품 구입</t>
  </si>
  <si>
    <t>2021년 9월 청년정책실 온라인중계 및 영상제작</t>
  </si>
  <si>
    <t>성남청소년균형동반협의체 위드밸런스 온라인 자원맵 추가개발 위탁용역</t>
  </si>
  <si>
    <t>2022. 5월 예정</t>
    <phoneticPr fontId="2" type="noConversion"/>
  </si>
  <si>
    <t>기업홍보연구원</t>
  </si>
  <si>
    <t>보람기획</t>
  </si>
  <si>
    <t>완다몰</t>
  </si>
  <si>
    <t>필로소피</t>
  </si>
  <si>
    <t>㈜인프라원</t>
  </si>
  <si>
    <t>한국폴리텍Ⅰ대학 산학렵력단 성남지소</t>
  </si>
  <si>
    <t>㈜얼리슬로스</t>
  </si>
  <si>
    <t>담다</t>
  </si>
  <si>
    <t>플로우 프로덕션</t>
  </si>
  <si>
    <t>12월 확인</t>
  </si>
  <si>
    <t>준공</t>
    <phoneticPr fontId="2" type="noConversion"/>
  </si>
  <si>
    <t>준공</t>
    <phoneticPr fontId="2" type="noConversion"/>
  </si>
  <si>
    <t>2021.09.17.</t>
    <phoneticPr fontId="2" type="noConversion"/>
  </si>
  <si>
    <t>2021.09.16.</t>
    <phoneticPr fontId="2" type="noConversion"/>
  </si>
  <si>
    <t>2021.09.03.</t>
    <phoneticPr fontId="2" type="noConversion"/>
  </si>
  <si>
    <t>2021.09.10.</t>
    <phoneticPr fontId="2" type="noConversion"/>
  </si>
  <si>
    <t>(2021.09.30.)</t>
    <phoneticPr fontId="2" type="noConversion"/>
  </si>
  <si>
    <t>완료</t>
    <phoneticPr fontId="2" type="noConversion"/>
  </si>
  <si>
    <t>경영지원팀</t>
  </si>
  <si>
    <t>경영지원팀 전혜진</t>
  </si>
  <si>
    <t>-이하빈칸-</t>
  </si>
  <si>
    <t>준공</t>
    <phoneticPr fontId="2" type="noConversion"/>
  </si>
  <si>
    <r>
      <t>2021.09.30</t>
    </r>
    <r>
      <rPr>
        <sz val="6"/>
        <color theme="1"/>
        <rFont val="맑은 고딕"/>
        <family val="3"/>
        <charset val="129"/>
        <scheme val="major"/>
      </rPr>
      <t>.
(채용전형 종료 시)</t>
    </r>
    <phoneticPr fontId="2" type="noConversion"/>
  </si>
  <si>
    <t>준공</t>
    <phoneticPr fontId="2" type="noConversion"/>
  </si>
  <si>
    <t xml:space="preserve">감사실 </t>
  </si>
  <si>
    <t>전략경영본부</t>
    <phoneticPr fontId="2" type="noConversion"/>
  </si>
  <si>
    <t>사업지원본부</t>
    <phoneticPr fontId="2" type="noConversion"/>
  </si>
  <si>
    <t>성남청소년균형동반협의체 위드밸런스 온라인 SNS 홍보위탁</t>
  </si>
  <si>
    <t>은행동청소년문화의집 긴급 특고압 설비(변압기) 교체공사</t>
  </si>
  <si>
    <t>안전관리시스템 구축에 따른 중점관리 대상 점검 실시</t>
  </si>
  <si>
    <t>전략경영본부 업무용 전용차량 임차(대표이사)</t>
  </si>
  <si>
    <t>2021. 성남청년 갭이어 전문운영 용역</t>
  </si>
  <si>
    <t>청년참여단「청년참여 콘텐츠 영상제작」</t>
  </si>
  <si>
    <t>개인정보 손해배상책임 보험 가입</t>
  </si>
  <si>
    <t>제268회 제2차 정례회 자료제작(추경,행감,본예산,사업계획서)</t>
  </si>
  <si>
    <t>㈜빅픽처팀</t>
  </si>
  <si>
    <t>㈜화랑전기</t>
  </si>
  <si>
    <t>㈜밀미</t>
  </si>
  <si>
    <t>하랑기획</t>
  </si>
  <si>
    <t>현대해상화재보험㈜</t>
  </si>
  <si>
    <t>2022.10.31.</t>
  </si>
  <si>
    <t>2022.10월 확인</t>
  </si>
  <si>
    <t>매월</t>
    <phoneticPr fontId="2" type="noConversion"/>
  </si>
  <si>
    <t>조달</t>
  </si>
  <si>
    <t>서울특별시 강남구 봉은사로129-1</t>
  </si>
  <si>
    <t>공사</t>
  </si>
  <si>
    <t>사업지원실</t>
  </si>
  <si>
    <t>지방계약법 시행령 제80조</t>
  </si>
  <si>
    <t>수의총액</t>
  </si>
  <si>
    <t>카카오 브랜드 이모티콘 제작</t>
  </si>
  <si>
    <t>업무용 수첩 제작</t>
  </si>
  <si>
    <t>전략경영본부 경영지원팀</t>
  </si>
  <si>
    <t>신상철</t>
  </si>
  <si>
    <t>031-729-9051</t>
  </si>
  <si>
    <t>전산용품 구입</t>
  </si>
  <si>
    <t>-</t>
  </si>
  <si>
    <t>2022년 업무용 복합기 임차</t>
  </si>
  <si>
    <t>2022년 실시간 통합 설문조사 플랫폼 서비스 신청</t>
  </si>
  <si>
    <t>2022년 웹 메일 호스팅 운영</t>
  </si>
  <si>
    <t>김지우</t>
  </si>
  <si>
    <t>031-729-9055</t>
  </si>
  <si>
    <t>박인경</t>
  </si>
  <si>
    <t>031-729-9064</t>
  </si>
  <si>
    <t>정자청소년수련관</t>
  </si>
  <si>
    <t>전문</t>
  </si>
  <si>
    <t>(임시)수정청소년수련관 실내 디자인 및 제작설치 공사</t>
  </si>
  <si>
    <t>분당서현청소년수련관</t>
  </si>
  <si>
    <t>분당정자청소년수련관</t>
  </si>
  <si>
    <t>분당판교청소년수련관</t>
  </si>
  <si>
    <t>분당야탑청소년수련관</t>
  </si>
  <si>
    <t>은행동청소년문화의집</t>
  </si>
  <si>
    <t>수의총액</t>
    <phoneticPr fontId="2" type="noConversion"/>
  </si>
  <si>
    <t>2021~2022년 『성남청년 프리인턴십』 교육과정 전문운영(차수계약)</t>
    <phoneticPr fontId="2" type="noConversion"/>
  </si>
  <si>
    <t>분당정자청소년수련관 청소년카페(쿠킹스튜디오) 조성 공사 견적제출 안내</t>
    <phoneticPr fontId="2" type="noConversion"/>
  </si>
  <si>
    <t>(임시)수정청소년수련관 실내 디자인 및 제작설치 공사</t>
    <phoneticPr fontId="2" type="noConversion"/>
  </si>
  <si>
    <t>전략경영본부</t>
    <phoneticPr fontId="2" type="noConversion"/>
  </si>
  <si>
    <t>(임시)수정청소년수련관 초·중등방과후아카데미 셔틀버스 임차용역 소액수의 견적서 제출(재공고)</t>
    <phoneticPr fontId="2" type="noConversion"/>
  </si>
  <si>
    <t>수의총액</t>
    <phoneticPr fontId="2" type="noConversion"/>
  </si>
  <si>
    <t>성남시</t>
    <phoneticPr fontId="2" type="noConversion"/>
  </si>
  <si>
    <t>식품즉석판매제조가공업 등</t>
    <phoneticPr fontId="2" type="noConversion"/>
  </si>
  <si>
    <t>유찰</t>
    <phoneticPr fontId="2" type="noConversion"/>
  </si>
  <si>
    <t>실내건축공사업</t>
    <phoneticPr fontId="2" type="noConversion"/>
  </si>
  <si>
    <t>플렉스코리아㈜</t>
    <phoneticPr fontId="2" type="noConversion"/>
  </si>
  <si>
    <t>여객자동차운송사업</t>
    <phoneticPr fontId="2" type="noConversion"/>
  </si>
  <si>
    <t>준공</t>
    <phoneticPr fontId="2" type="noConversion"/>
  </si>
  <si>
    <t>『성남청년 프리인턴십』2차 집단심층면접조사 연구용역</t>
  </si>
  <si>
    <t>모냐 캐릭터 탈인형 및 조형물 제작</t>
  </si>
  <si>
    <t>스마트칠판 구입</t>
  </si>
  <si>
    <t>재무회계, 결산 실무 전산 실습 운영</t>
  </si>
  <si>
    <t>재무회계, 결산 실무 이론교육 운영</t>
  </si>
  <si>
    <t>2021년 설문조사 및 응답리워드 지급</t>
  </si>
  <si>
    <t>2021년 재단홍보 영상제작 및 편집계약</t>
  </si>
  <si>
    <t>서버 라이선스 구입</t>
  </si>
  <si>
    <t>제35회 공무직 채용 위탁</t>
  </si>
  <si>
    <t>L4 스위치 구입</t>
  </si>
  <si>
    <t>디지털 회의 시스템 환경 조성 물품 구입(화상카메라)</t>
  </si>
  <si>
    <t>2021. 청소년-청년정책 홍보 굿즈 제작</t>
  </si>
  <si>
    <t>제4회  국제청소년전문가컨퍼런스in성남 행사 용역</t>
  </si>
  <si>
    <t>디지털 화상회의 시스템 환경조성 물품 구입</t>
  </si>
  <si>
    <t>생활체육 및 평생교육 사업지원을 위한 물품 구입(혈압계-탁자 및 의자포함)</t>
  </si>
  <si>
    <t>직무 공통역량 향상 교육 위탁 운영</t>
  </si>
  <si>
    <t>2021년 12월 포럼 운영</t>
  </si>
  <si>
    <t>㈜한국디씨엠</t>
  </si>
  <si>
    <t>㈜더존비즈온</t>
  </si>
  <si>
    <t>㈜더존에</t>
  </si>
  <si>
    <t>㈜이트리원</t>
  </si>
  <si>
    <t>㈜엑스퍼트컨설팅</t>
  </si>
  <si>
    <t>주식회사 미소아이티</t>
  </si>
  <si>
    <t>꿀레흐델리</t>
  </si>
  <si>
    <t>티앤이씨</t>
  </si>
  <si>
    <t>알서포트㈜</t>
  </si>
  <si>
    <t>한국표준협회</t>
  </si>
  <si>
    <t>인력개발팀</t>
  </si>
  <si>
    <t>2021.11.12.
2021.11.23.</t>
    <phoneticPr fontId="2" type="noConversion"/>
  </si>
  <si>
    <t>㈜주원공영</t>
  </si>
  <si>
    <t>이명엽</t>
  </si>
  <si>
    <t>이재원</t>
  </si>
  <si>
    <t>중원청소년수련관 인라인스케이트장(야외농구장) 바닥교체 및 환경조성 공사</t>
  </si>
  <si>
    <t>추정가격이 2억원 이하 전문공사(제25조제3항제1호)</t>
  </si>
  <si>
    <t>명진이엔씨㈜</t>
  </si>
  <si>
    <t>서울시 영등포구 영신로 220, 602, 603호</t>
  </si>
  <si>
    <t>김재욱</t>
  </si>
  <si>
    <t>분당정자청소년수련관 배영현</t>
  </si>
  <si>
    <t>청년교류팀 김보희</t>
  </si>
  <si>
    <t>인력개발팀 정현섭</t>
  </si>
  <si>
    <t>경영지원팀 박준희</t>
  </si>
  <si>
    <t>청년정책팀 박지윤</t>
  </si>
  <si>
    <t>대외협력팀 이성희</t>
  </si>
  <si>
    <t>-해당사항없음-</t>
    <phoneticPr fontId="2" type="noConversion"/>
  </si>
  <si>
    <t xml:space="preserve"> 2021년도 재무회계결산 감사 및 세무조정</t>
  </si>
  <si>
    <t xml:space="preserve"> 제36회 개방형임기직 채용 위탁 용역</t>
  </si>
  <si>
    <t xml:space="preserve"> 공무직 직무분석 자문컨설팅</t>
  </si>
  <si>
    <t xml:space="preserve"> 2022년 청소년방과후아카데미 위탁급식 </t>
  </si>
  <si>
    <t>제한단가</t>
  </si>
  <si>
    <t>전략경영본부 인력개발팀</t>
  </si>
  <si>
    <t>김다정</t>
  </si>
  <si>
    <t>031-729-9062</t>
  </si>
  <si>
    <t>임정민</t>
  </si>
  <si>
    <t>031-729-9539</t>
  </si>
  <si>
    <t xml:space="preserve"> 직원 휴게공간 조성 공사</t>
  </si>
  <si>
    <t>수의총액</t>
    <phoneticPr fontId="2" type="noConversion"/>
  </si>
  <si>
    <t>중원청소년수련관 장애청소년방과후아카데미 위탁급식 용역(단가계약)</t>
  </si>
  <si>
    <t>중원청소년수련관 장애청소년방과후아카데미 위탁급식 용역(단가계약)</t>
    <phoneticPr fontId="2" type="noConversion"/>
  </si>
  <si>
    <t>분당판교청소년수련관 초등방과후아카데미 위탁급식 용역(단가계약)</t>
  </si>
  <si>
    <t>분당판교청소년수련관 초등방과후아카데미 위탁급식 용역(단가계약)</t>
    <phoneticPr fontId="2" type="noConversion"/>
  </si>
  <si>
    <t>분당야탑청소년수련관 초등방과후아카데미 위탁급식 용역(단가계약)</t>
  </si>
  <si>
    <t>분당야탑청소년수련관 초등방과후아카데미 위탁급식 용역(단가계약)</t>
    <phoneticPr fontId="2" type="noConversion"/>
  </si>
  <si>
    <t>은행동청소년문화의집 중등방과후아카데미 위탁급식 용역(단가계약)</t>
  </si>
  <si>
    <t>은행동청소년문화의집 중등방과후아카데미 위탁급식 용역(단가계약)</t>
    <phoneticPr fontId="2" type="noConversion"/>
  </si>
  <si>
    <t>분당서현청소년수련관 장애청소년방과후아카데미 위탁급식 용역(단가계약)</t>
  </si>
  <si>
    <t>분당서현청소년수련관 장애청소년방과후아카데미 위탁급식 용역(단가계약)</t>
    <phoneticPr fontId="2" type="noConversion"/>
  </si>
  <si>
    <t>분당정자청소년수련관 초등방과후아카데미 위탁급식 용역(단가계약)</t>
  </si>
  <si>
    <t>분당정자청소년수련관 초등방과후아카데미 위탁급식 용역(단가계약)</t>
    <phoneticPr fontId="2" type="noConversion"/>
  </si>
  <si>
    <t>분당판교청소년수련관 초등방과후아카데미 위탁급식 용역(단가계약)(재공고)</t>
  </si>
  <si>
    <t>분당판교청소년수련관 초등방과후아카데미 위탁급식 용역(단가계약)(재공고)</t>
    <phoneticPr fontId="2" type="noConversion"/>
  </si>
  <si>
    <t>은행동청소년문화의집 중등방과후아카데미 위탁급식 용역(단가계약)(재공고)</t>
  </si>
  <si>
    <t>은행동청소년문화의집 중등방과후아카데미 위탁급식 용역(단가계약)(재공고)</t>
    <phoneticPr fontId="2" type="noConversion"/>
  </si>
  <si>
    <t>수의단가</t>
  </si>
  <si>
    <t>수의단가</t>
    <phoneticPr fontId="2" type="noConversion"/>
  </si>
  <si>
    <t>수의단가</t>
    <phoneticPr fontId="2" type="noConversion"/>
  </si>
  <si>
    <t>2021.12.06.</t>
    <phoneticPr fontId="2" type="noConversion"/>
  </si>
  <si>
    <t>2021.12.10.</t>
  </si>
  <si>
    <t>2021.12.10.</t>
    <phoneticPr fontId="2" type="noConversion"/>
  </si>
  <si>
    <t>2021.12.10.</t>
    <phoneticPr fontId="2" type="noConversion"/>
  </si>
  <si>
    <t>2021.12.13.</t>
    <phoneticPr fontId="2" type="noConversion"/>
  </si>
  <si>
    <t>2021.12.17.</t>
  </si>
  <si>
    <t>2021.12.17.</t>
    <phoneticPr fontId="2" type="noConversion"/>
  </si>
  <si>
    <t>성남시</t>
    <phoneticPr fontId="2" type="noConversion"/>
  </si>
  <si>
    <t>스타터스㈜</t>
    <phoneticPr fontId="2" type="noConversion"/>
  </si>
  <si>
    <t>㈜엠지엠</t>
  </si>
  <si>
    <t>㈜행복도시락 성남점</t>
  </si>
  <si>
    <t>㈜행복도시락 성남점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</si>
  <si>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</si>
  <si>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</si>
  <si>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</si>
  <si>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유찰</t>
    <phoneticPr fontId="2" type="noConversion"/>
  </si>
  <si>
    <t>㈜주원공영</t>
    <phoneticPr fontId="2" type="noConversion"/>
  </si>
  <si>
    <t>준공</t>
    <phoneticPr fontId="2" type="noConversion"/>
  </si>
  <si>
    <t>준공</t>
    <phoneticPr fontId="2" type="noConversion"/>
  </si>
  <si>
    <t>정보시스템 통합유지관리 용역(1차)</t>
    <phoneticPr fontId="2" type="noConversion"/>
  </si>
  <si>
    <t>준공(지연)</t>
    <phoneticPr fontId="2" type="noConversion"/>
  </si>
  <si>
    <t>준공</t>
    <phoneticPr fontId="2" type="noConversion"/>
  </si>
  <si>
    <t>준공</t>
    <phoneticPr fontId="2" type="noConversion"/>
  </si>
  <si>
    <t>준공</t>
    <phoneticPr fontId="2" type="noConversion"/>
  </si>
  <si>
    <t>2021년 청년창업 오픈마켓 상세페이지 기획 및 SNS홍보 컨설팅</t>
  </si>
  <si>
    <t>CAD 프로그램 구입</t>
  </si>
  <si>
    <t>2021년 청년 인포보고서 제작</t>
  </si>
  <si>
    <t>홈페이지 접근성 개선 솔루션 구입</t>
  </si>
  <si>
    <t xml:space="preserve">컨퍼런스 영상제작 </t>
  </si>
  <si>
    <t>2021년 청년창업 "루키" 실전창업 시뮬레이션 위탁</t>
  </si>
  <si>
    <t>2021~2022년「성남청년 프리인턴십」교육과정 전문운영(1차계약)</t>
  </si>
  <si>
    <t>2021. 청소년-청년정책 홍보 리플렛 제작</t>
  </si>
  <si>
    <t>분당정자청소년수련관 청소년카페(쿠킹스튜디오) 조성 공사</t>
  </si>
  <si>
    <t>2021년 온라인패널 4차 응답리워드 지급</t>
  </si>
  <si>
    <t>2021. 연말 직원 격려물품 구입(쿠키)</t>
  </si>
  <si>
    <t>성남청년 갭이어 청년활동지침서 제작</t>
  </si>
  <si>
    <t>2022년 주요업무계획 청취 자료 제작</t>
  </si>
  <si>
    <t>정보시스템 통합유지관리(2차수)</t>
  </si>
  <si>
    <t>2022년 법률자문계약</t>
  </si>
  <si>
    <t>2022년 세무자문용역</t>
  </si>
  <si>
    <t>2022년 중원청소년수련관 방과후아카데미 위탁급식 용역</t>
  </si>
  <si>
    <t>2022년 분당서현청소년수련관 방과후아카데미 위탁급식 용역</t>
  </si>
  <si>
    <t>2022년 분당정자청소년수련관 방과후아카데미 위탁급식 용역</t>
  </si>
  <si>
    <t>2022년 분당판교청소년수련관 방과후아카데미 위탁급식 용역</t>
  </si>
  <si>
    <t>2022년 분당야탑청소년수련관 방과후아카데미 위탁급식 용역</t>
  </si>
  <si>
    <t>2022년 은행동청소년문화의집 방과후아카데미 위탁급식 용역</t>
  </si>
  <si>
    <t>2022년 (임시)수정청소년수련관 방과후아카데미 위탁급식 용역</t>
  </si>
  <si>
    <t>(임시)수정 방과후 셔틀버스</t>
  </si>
  <si>
    <t>본부 인터넷망 사용 신청(2021~2023년)(2차)</t>
  </si>
  <si>
    <t>본부 인터넷전화 사용 신청(2021~2023년)(2차)</t>
  </si>
  <si>
    <t>본부 서버 코로케이션(웹 방화벽) 신청(2차)</t>
  </si>
  <si>
    <t>정보시스템 통합유지관리 용역사업용 인터넷망 사용 신청(2차)</t>
  </si>
  <si>
    <t>재해복구 시스템 구성용 인터넷망 사용(2차)</t>
  </si>
  <si>
    <t>2022년 노무자문계약</t>
  </si>
  <si>
    <t>시설물 위탁운영(렌탈) 3차 계약</t>
  </si>
  <si>
    <t>2022년도 안전관리 기술지도</t>
  </si>
  <si>
    <t>2022년 중원청소년수련관 시설관리용역</t>
  </si>
  <si>
    <t>2022년 분당서현청소년수련관 시설관리용역</t>
  </si>
  <si>
    <t>2022년 분당정자청소년수련관 시설관리용역</t>
  </si>
  <si>
    <t>2022년 분당판교청소년수련관 시설관리용역</t>
  </si>
  <si>
    <t>2022년 분당야탑청소년수련관 시설관리용역</t>
  </si>
  <si>
    <t>2022년 은행동청소년문화의집 시설관리용역</t>
  </si>
  <si>
    <t>개인성과평가 운영 위탁</t>
  </si>
  <si>
    <t>디케이비즈니스센터㈜</t>
  </si>
  <si>
    <t>두리기획</t>
  </si>
  <si>
    <t>인포크리에이티브</t>
  </si>
  <si>
    <t>필름번</t>
  </si>
  <si>
    <t>㈜메인콘텐츠</t>
  </si>
  <si>
    <t>스타터스 주식회사</t>
  </si>
  <si>
    <t>이루다디자인</t>
  </si>
  <si>
    <t>플렉스코리아㈜</t>
  </si>
  <si>
    <t>씨제이 푸드빌㈜</t>
  </si>
  <si>
    <t>진일회계법인</t>
  </si>
  <si>
    <t>㈜웰스프레쉬</t>
  </si>
  <si>
    <t>㈜서울구경</t>
  </si>
  <si>
    <t>사회복지법인 대한민국보훈복지재단 성남사업소</t>
  </si>
  <si>
    <t>대한민국특수임무유공자회</t>
  </si>
  <si>
    <t>사회복지법인 시대희망 복지재단</t>
  </si>
  <si>
    <t>사회복지법인 한국노인생활지원재단</t>
  </si>
  <si>
    <t>사회복지법인 미래재단</t>
  </si>
  <si>
    <t>12월확인</t>
  </si>
  <si>
    <t>매월 확인</t>
    <phoneticPr fontId="2" type="noConversion"/>
  </si>
  <si>
    <t>2022.12월 확인</t>
    <phoneticPr fontId="2" type="noConversion"/>
  </si>
  <si>
    <t>2022.12월확인</t>
    <phoneticPr fontId="2" type="noConversion"/>
  </si>
  <si>
    <t>2022.13월 확인</t>
  </si>
  <si>
    <t>2022.13월확인</t>
  </si>
  <si>
    <t>2022.14월 확인</t>
  </si>
  <si>
    <t>2022.14월확인</t>
  </si>
  <si>
    <t>2022.15월 확인</t>
  </si>
  <si>
    <t>2022.15월확인</t>
  </si>
  <si>
    <t>2022.16월 확인</t>
  </si>
  <si>
    <t>2022.16월확인</t>
  </si>
  <si>
    <t>2022.17월 확인</t>
  </si>
  <si>
    <t>-이하빈칸-</t>
    <phoneticPr fontId="2" type="noConversion"/>
  </si>
  <si>
    <t>전략경영본부</t>
    <phoneticPr fontId="2" type="noConversion"/>
  </si>
  <si>
    <t>준공</t>
    <phoneticPr fontId="2" type="noConversion"/>
  </si>
  <si>
    <t>전략경영본부</t>
    <phoneticPr fontId="2" type="noConversion"/>
  </si>
  <si>
    <t>정보시스템 통합유지관리 용역사업용 인터넷망 사용 신청(1차)</t>
    <phoneticPr fontId="2" type="noConversion"/>
  </si>
  <si>
    <t>정보시스템 통합유지관리 용역사업용 인터넷망 사용 신청(1차)</t>
    <phoneticPr fontId="2" type="noConversion"/>
  </si>
  <si>
    <t>2021.09.03.
2021.12.10.</t>
    <phoneticPr fontId="2" type="noConversion"/>
  </si>
  <si>
    <t>매월</t>
    <phoneticPr fontId="2" type="noConversion"/>
  </si>
  <si>
    <t>DB접근제어 시스템 구입</t>
  </si>
  <si>
    <t>DB접근제어 시스템 구입</t>
    <phoneticPr fontId="2" type="noConversion"/>
  </si>
  <si>
    <t>서울지방조달청</t>
    <phoneticPr fontId="2" type="noConversion"/>
  </si>
  <si>
    <t>2021.12.08.</t>
    <phoneticPr fontId="2" type="noConversion"/>
  </si>
  <si>
    <t>분당정자청소년수려노간</t>
  </si>
  <si>
    <t>수정청소년수련관</t>
  </si>
  <si>
    <t>(임시)수정청소년수련관</t>
  </si>
  <si>
    <t>-이하빈칸-</t>
    <phoneticPr fontId="2" type="noConversion"/>
  </si>
  <si>
    <t>(2021. 12. 31. 기준 / 단위 : 원)</t>
    <phoneticPr fontId="2" type="noConversion"/>
  </si>
  <si>
    <t>완료</t>
    <phoneticPr fontId="2" type="noConversion"/>
  </si>
  <si>
    <t>계약현황공개</t>
    <phoneticPr fontId="2" type="noConversion"/>
  </si>
  <si>
    <t>성남시청소년재단 전략경영본부</t>
    <phoneticPr fontId="2" type="noConversion"/>
  </si>
  <si>
    <t>(단위 : 원)</t>
    <phoneticPr fontId="2" type="noConversion"/>
  </si>
  <si>
    <t>계약현황</t>
    <phoneticPr fontId="2" type="noConversion"/>
  </si>
  <si>
    <t>경영지원팀 서인욱</t>
  </si>
  <si>
    <t>2021.11.09. ~ 2021.12.09.</t>
  </si>
  <si>
    <t>청년정책팀 김호규</t>
  </si>
  <si>
    <t>2021.12.09. ~ 2021.12.23.</t>
  </si>
  <si>
    <t>서울시 송파구 송파대로 167, A동 1221호</t>
  </si>
  <si>
    <t>청년정책팀 이재영</t>
  </si>
  <si>
    <t>2021.12.03. ~ 2021.12.04.</t>
  </si>
  <si>
    <t>서울시 강남구 역삼로 228, 4층 406호</t>
  </si>
  <si>
    <t>사업지원실 도주성</t>
  </si>
  <si>
    <t>2021.12.01. ~ 2021.12.31.</t>
  </si>
  <si>
    <t>경영지원팀 신상철</t>
  </si>
  <si>
    <t>2021.12.03. ~ 2021.12.20.</t>
  </si>
  <si>
    <t>경기도 성남시 수정구 제일로 176</t>
  </si>
  <si>
    <t>2021.12.06. ~ 2021.12.27.</t>
  </si>
  <si>
    <t>경기도 의왕시 경수대로391번길 14-13, 4층 405호</t>
  </si>
  <si>
    <t>청년정책팀 한지현</t>
  </si>
  <si>
    <t>2021.12.06. ~ 2021.12.17.</t>
  </si>
  <si>
    <t>서울시 마포구 월드컵북로9길 78(성산동) 노엘빌딩 2층</t>
  </si>
  <si>
    <t>2021.12.08. ~ 2021.01.07.</t>
  </si>
  <si>
    <t>2021.12.07. ~ 2021.12.14.</t>
  </si>
  <si>
    <t>경기도 성남시 분당구 매화로 51, 302-136호(야탑동)</t>
  </si>
  <si>
    <t>2021.12.10. ~ 2021.12.11.</t>
  </si>
  <si>
    <t>서울시 동장구 상도로 65, 6층</t>
  </si>
  <si>
    <t>2021.12.08. ~ 2021.12.31.</t>
  </si>
  <si>
    <t>충청북도 청주시 서원구 1순환로648번길 56-3(사창동) 위드짚센터</t>
  </si>
  <si>
    <t>2021.12.09. ~ 2021.12.20.</t>
  </si>
  <si>
    <t>경기도 성남시 수정구 위례순환로 53, 3601동 7층 701호</t>
  </si>
  <si>
    <t>분당정자청소년수려노간 신창훈</t>
  </si>
  <si>
    <t>2021.12.10. ~ 2021.12.27.</t>
  </si>
  <si>
    <t>지방계약법 시행령 제25조제3항제1호</t>
  </si>
  <si>
    <t>경기도 성남시 중원구 산성대로 344-1, 5층(중앙동, 주원빌딩)</t>
  </si>
  <si>
    <t>수정청소년수련관 이찬형</t>
  </si>
  <si>
    <t>2021.12.09. ~ 2021.12.24.</t>
  </si>
  <si>
    <t>경기도 성남시 중원구 산성대로 344-1 (중앙동) 주원빌딩 3층</t>
  </si>
  <si>
    <t>2021.12.15. ~ 2021.12.17.</t>
  </si>
  <si>
    <t>서울시 종로구 삼청로 12(사간동)</t>
  </si>
  <si>
    <t>인력개발팀 임희옥</t>
  </si>
  <si>
    <t>2021.12.15. ~ 2021.12.22.</t>
  </si>
  <si>
    <t>서울시 중구 마른내로 34, 3-11층(초동)</t>
  </si>
  <si>
    <t>2021.12.15. ~ 2021.12.30.</t>
  </si>
  <si>
    <t>경기도 성남시 수정구 수정로251번길 7(신흥동, 3층)</t>
  </si>
  <si>
    <t>기획조정팀 김민경</t>
  </si>
  <si>
    <t>2021.12.21. ~ 2021.12.23.</t>
  </si>
  <si>
    <t>경기도 성남시 수정구 남문로60번길 7, 202호</t>
  </si>
  <si>
    <t>2022.01.01. ~ 2022.12.31.</t>
  </si>
  <si>
    <t>지방계약법 시행령 제78조</t>
  </si>
  <si>
    <t>성남시 분당구 성남대로331번길 3-3, 6층</t>
  </si>
  <si>
    <t>경영지원팀 김지우</t>
  </si>
  <si>
    <t>경기도 성남시 분당구 성남대로 925-16, 707호</t>
  </si>
  <si>
    <t>중원청소년수련관 박진경</t>
  </si>
  <si>
    <t>2022.01.03. ~ 2022.12.30.</t>
  </si>
  <si>
    <t>지방계약법 시행령 제25조제3항제2호</t>
  </si>
  <si>
    <t>경기도 성남시 중원구 둔촌대로388번길 24-0(상대원동), 612</t>
  </si>
  <si>
    <t>분당서현청소년수련관 이유진</t>
  </si>
  <si>
    <t>분당정자청소년수련관 임정민</t>
  </si>
  <si>
    <t>분당판교청소년수련관 박태서</t>
  </si>
  <si>
    <t>경기도 성남시 분당구 벌말로 10-0(야탑동)</t>
  </si>
  <si>
    <t>분당야탑청소년수련관 최세은</t>
  </si>
  <si>
    <t>은행동청소년문화의집 조제민</t>
  </si>
  <si>
    <t>(임시)수정청소년수련관 백은솔</t>
  </si>
  <si>
    <t>지방계약법 시행령 제16조</t>
  </si>
  <si>
    <t>경기도 성남시 중원구 사기막골로45번길 14, B동 1002호(상대원동)</t>
  </si>
  <si>
    <t>(임시)수정청소년수련관 홍성은</t>
  </si>
  <si>
    <t>지방계약법 시행령 제26조</t>
  </si>
  <si>
    <t>경기도 성남시 분당구 장미로 78, 1035호(야탑동, 시그마3)</t>
  </si>
  <si>
    <t>경기도 성남시 분당구 불정로 90, 1층(정자동)</t>
  </si>
  <si>
    <t>경기도 성남시 분당구 장미로100번길 9-1(야탑동,1층)</t>
  </si>
  <si>
    <t>인력개발팀 박인경</t>
  </si>
  <si>
    <t>서울시 송파구 중대로 144, 3층</t>
  </si>
  <si>
    <t>서울시 종로구 청계천로 85, 18층(관철동, 삼일빌딩)</t>
  </si>
  <si>
    <t>서울시 금천구 벚꽃로 298, 8층 806호</t>
  </si>
  <si>
    <t>경기도 성남시 분당구 대왕판교로 660(삼평동)</t>
  </si>
  <si>
    <t>사업지원실 김일섭</t>
  </si>
  <si>
    <t>성남시 중원구 둔촌대로 484, 909호</t>
  </si>
  <si>
    <t>중원청소년수련관 김종규</t>
  </si>
  <si>
    <t>지방계약법 시행령 제25조1항7호의2</t>
  </si>
  <si>
    <t>겨기도 성남시 중원구 갈현로 51, 2층 202호(갈현동)</t>
  </si>
  <si>
    <t>분당서현청소년수련관 임흥국</t>
  </si>
  <si>
    <t>지방계약법 시행령 제25조1항8호사목</t>
  </si>
  <si>
    <t>서울시 강동구 천중로 206(길동)</t>
  </si>
  <si>
    <t>충청북도 청주시 흥덕구 서현북로 24, 4층 403호</t>
  </si>
  <si>
    <t>분당판교청소년수련관 강규찬</t>
  </si>
  <si>
    <t>서울시 동대문구 천호대로 17, 3층(신설동)</t>
  </si>
  <si>
    <t>분당야탑청소년수련관 윤동섭</t>
  </si>
  <si>
    <t>경기도 성남시 수정구 산성대로295번길 10-1, 2층 201호(신흥동)</t>
  </si>
  <si>
    <t>은행동청소년문화의집 박진규</t>
  </si>
  <si>
    <t>경기도 성남시 중원구 갈현로 51, 2층 202호(갈현동)</t>
  </si>
  <si>
    <t>2022.01.03. ~ 2022.01.12.</t>
  </si>
  <si>
    <t>서울시 강남구 봉은사로 625(삼성동)</t>
  </si>
  <si>
    <t>계약현황</t>
    <phoneticPr fontId="2" type="noConversion"/>
  </si>
  <si>
    <t>계약부서(감독원)</t>
    <phoneticPr fontId="2" type="noConversion"/>
  </si>
  <si>
    <t>계약부서(감독원)</t>
    <phoneticPr fontId="2" type="noConversion"/>
  </si>
  <si>
    <t>계약현황</t>
    <phoneticPr fontId="2" type="noConversion"/>
  </si>
  <si>
    <t>수의계약현황</t>
    <phoneticPr fontId="2" type="noConversion"/>
  </si>
  <si>
    <t>성남시청소년재단 전략경영본부</t>
    <phoneticPr fontId="2" type="noConversion"/>
  </si>
  <si>
    <t>(단위 : 원)</t>
    <phoneticPr fontId="2" type="noConversion"/>
  </si>
  <si>
    <t>계약기간</t>
    <phoneticPr fontId="2" type="noConversion"/>
  </si>
  <si>
    <t>대표자</t>
    <phoneticPr fontId="2" type="noConversion"/>
  </si>
  <si>
    <t>㈜소만사</t>
  </si>
  <si>
    <t>제3자를 위한 단가계약(제80조)</t>
  </si>
  <si>
    <t>양희춘</t>
  </si>
  <si>
    <t>박길현</t>
  </si>
  <si>
    <t>㈜케이엘소프트</t>
  </si>
  <si>
    <t>장동혁</t>
  </si>
  <si>
    <t>이지영</t>
  </si>
  <si>
    <t>정도천</t>
  </si>
  <si>
    <t>㈜사이냅소프트</t>
  </si>
  <si>
    <t>김태민</t>
  </si>
  <si>
    <t>임한규</t>
  </si>
  <si>
    <t>구남훈</t>
  </si>
  <si>
    <t>추정가격 5천만원 이하 소기업·소상공인 계약(제25조제1항제5호)</t>
  </si>
  <si>
    <t>박세희</t>
  </si>
  <si>
    <t>김백수</t>
  </si>
  <si>
    <t>김찬호</t>
  </si>
  <si>
    <t>정회일</t>
  </si>
  <si>
    <t>최보람</t>
  </si>
  <si>
    <t>제78조(장기계속계약과 계속비계약)</t>
  </si>
  <si>
    <t>김정훈</t>
  </si>
  <si>
    <t>박근수</t>
  </si>
  <si>
    <t>오원근</t>
  </si>
  <si>
    <t>추정가격 2천만원 초과 1억원 이하 소기업,소상공인 계약(제25조제3항제2호)</t>
  </si>
  <si>
    <t>강승임</t>
  </si>
  <si>
    <t>물품의 제조.구매 및 용역 등의 입찰(제16조)</t>
  </si>
  <si>
    <t>김선란</t>
  </si>
  <si>
    <t>재공고입찰과 수의계약(제26조)</t>
  </si>
  <si>
    <t>구현모</t>
  </si>
  <si>
    <t>김영빈</t>
  </si>
  <si>
    <t>최두만</t>
  </si>
  <si>
    <t>윤요섭</t>
  </si>
  <si>
    <t>김웅겸</t>
  </si>
  <si>
    <t>김홍국</t>
  </si>
  <si>
    <t>성락선</t>
  </si>
  <si>
    <t>이경호</t>
  </si>
  <si>
    <t>국가유공자 또는 장애인 등에게 일자리나 보훈.복지서비스 등을 제공하기 위한 경우(제25조1항7호의2)</t>
  </si>
  <si>
    <t>이종열</t>
  </si>
  <si>
    <t xml:space="preserve"> 다른 법령에 따라 국가 또는 지방자치단체의 사업을  위탁받거나 대행할 수 있는 자(제25조1항8호사목)</t>
  </si>
  <si>
    <t>양정모</t>
  </si>
  <si>
    <t>이주희</t>
  </si>
  <si>
    <t>노병태</t>
  </si>
  <si>
    <t>이우종</t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</si>
  <si>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</si>
  <si>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</si>
  <si>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</si>
  <si>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</si>
  <si>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</si>
  <si>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</si>
  <si>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</si>
  <si>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</si>
  <si>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대표자</t>
    <phoneticPr fontId="2" type="noConversion"/>
  </si>
  <si>
    <t>계약기간</t>
    <phoneticPr fontId="2" type="noConversion"/>
  </si>
  <si>
    <t>대표자</t>
    <phoneticPr fontId="2" type="noConversion"/>
  </si>
  <si>
    <t>계약기간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</si>
  <si>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</si>
  <si>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</si>
  <si>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</si>
  <si>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계약기간</t>
    <phoneticPr fontId="2" type="noConversion"/>
  </si>
  <si>
    <t>수의계약사유</t>
    <phoneticPr fontId="2" type="noConversion"/>
  </si>
  <si>
    <t>계약기간</t>
    <phoneticPr fontId="2" type="noConversion"/>
  </si>
  <si>
    <t>수의계약사유</t>
    <phoneticPr fontId="2" type="noConversion"/>
  </si>
  <si>
    <t>수의계약사유</t>
    <phoneticPr fontId="2" type="noConversion"/>
  </si>
  <si>
    <t>대표자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</si>
  <si>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</si>
  <si>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</si>
  <si>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</si>
  <si>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대표자</t>
    <phoneticPr fontId="2" type="noConversion"/>
  </si>
  <si>
    <t>수의계약사유</t>
    <phoneticPr fontId="2" type="noConversion"/>
  </si>
  <si>
    <t>계약기간</t>
    <phoneticPr fontId="2" type="noConversion"/>
  </si>
  <si>
    <t>수의계약사유</t>
    <phoneticPr fontId="2" type="noConversion"/>
  </si>
  <si>
    <t>수의계약사유</t>
    <phoneticPr fontId="2" type="noConversion"/>
  </si>
  <si>
    <t>계약기간</t>
    <phoneticPr fontId="2" type="noConversion"/>
  </si>
  <si>
    <t>수의계약사유</t>
    <phoneticPr fontId="2" type="noConversion"/>
  </si>
  <si>
    <t>계약기간</t>
    <phoneticPr fontId="2" type="noConversion"/>
  </si>
  <si>
    <t>대표자</t>
    <phoneticPr fontId="2" type="noConversion"/>
  </si>
  <si>
    <t>수의계약사유</t>
    <phoneticPr fontId="2" type="noConversion"/>
  </si>
  <si>
    <t>대표자</t>
    <phoneticPr fontId="2" type="noConversion"/>
  </si>
  <si>
    <t>대표자</t>
    <phoneticPr fontId="2" type="noConversion"/>
  </si>
  <si>
    <t>계약기간</t>
    <phoneticPr fontId="2" type="noConversion"/>
  </si>
  <si>
    <t>2021.11.22. ~ 2021.12.20</t>
  </si>
  <si>
    <t>과업내용의 변경(지방계약법 시행령 제75조)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</si>
</sst>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General&quot;개&quot;&quot;사&quot;"/>
    <numFmt numFmtId="185" formatCode="\(yyyy\.mm\.dd\.\)"/>
  </numFmts>
  <fonts count="34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6"/>
      <color theme="1"/>
      <name val="맑은 고딕"/>
      <family val="3"/>
      <charset val="129"/>
      <scheme val="major"/>
    </font>
    <font>
      <strike/>
      <sz val="10"/>
      <color rgb="FFFF0000"/>
      <name val="맑은 고딕"/>
      <family val="3"/>
      <charset val="129"/>
      <scheme val="major"/>
    </font>
    <font>
      <strike/>
      <sz val="10"/>
      <color theme="1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769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177" fontId="5" fillId="0" borderId="2" xfId="0" applyNumberFormat="1" applyFont="1" applyFill="1" applyBorder="1" applyAlignment="1">
      <alignment horizontal="left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left" vertical="center" shrinkToFit="1"/>
    </xf>
    <xf numFmtId="38" fontId="5" fillId="4" borderId="2" xfId="2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/>
    </xf>
    <xf numFmtId="41" fontId="4" fillId="0" borderId="0" xfId="1" applyFont="1" applyFill="1" applyBorder="1" applyAlignment="1" applyProtection="1">
      <alignment horizontal="centerContinuous" vertical="center"/>
    </xf>
    <xf numFmtId="0" fontId="5" fillId="2" borderId="2" xfId="0" applyNumberFormat="1" applyFont="1" applyFill="1" applyBorder="1" applyAlignment="1" applyProtection="1">
      <alignment horizontal="center" vertical="center" shrinkToFit="1"/>
    </xf>
    <xf numFmtId="41" fontId="5" fillId="2" borderId="2" xfId="1" applyFont="1" applyFill="1" applyBorder="1" applyAlignment="1" applyProtection="1">
      <alignment horizontal="center" vertical="center" shrinkToFit="1"/>
    </xf>
    <xf numFmtId="41" fontId="6" fillId="0" borderId="2" xfId="1" applyFont="1" applyFill="1" applyBorder="1" applyAlignment="1" applyProtection="1">
      <alignment horizontal="center" vertical="center" shrinkToFit="1"/>
    </xf>
    <xf numFmtId="49" fontId="5" fillId="5" borderId="2" xfId="0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left" vertical="center" shrinkToFit="1"/>
    </xf>
    <xf numFmtId="0" fontId="6" fillId="0" borderId="0" xfId="0" applyFont="1" applyAlignment="1">
      <alignment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quotePrefix="1" applyFont="1" applyFill="1" applyBorder="1" applyAlignment="1">
      <alignment horizontal="center" vertical="center" shrinkToFit="1"/>
    </xf>
    <xf numFmtId="41" fontId="5" fillId="4" borderId="2" xfId="178" applyFont="1" applyFill="1" applyBorder="1" applyAlignment="1">
      <alignment horizontal="center" vertical="center" shrinkToFit="1"/>
    </xf>
    <xf numFmtId="0" fontId="5" fillId="0" borderId="0" xfId="0" applyFont="1" applyFill="1" applyBorder="1"/>
    <xf numFmtId="0" fontId="6" fillId="0" borderId="0" xfId="0" applyFont="1"/>
    <xf numFmtId="0" fontId="7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41" fontId="7" fillId="0" borderId="1" xfId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1" fontId="6" fillId="0" borderId="0" xfId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41" fontId="6" fillId="0" borderId="0" xfId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/>
    </xf>
    <xf numFmtId="10" fontId="6" fillId="0" borderId="0" xfId="5763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0" fontId="6" fillId="0" borderId="0" xfId="0" applyNumberFormat="1" applyFont="1" applyFill="1" applyBorder="1" applyAlignment="1" applyProtection="1">
      <alignment vertical="center" shrinkToFit="1"/>
    </xf>
    <xf numFmtId="0" fontId="8" fillId="0" borderId="0" xfId="0" applyFont="1"/>
    <xf numFmtId="0" fontId="8" fillId="0" borderId="0" xfId="0" applyFont="1" applyAlignment="1">
      <alignment vertical="center"/>
    </xf>
    <xf numFmtId="0" fontId="5" fillId="4" borderId="2" xfId="0" applyNumberFormat="1" applyFont="1" applyFill="1" applyBorder="1" applyAlignment="1" applyProtection="1">
      <alignment horizontal="center" vertical="center" shrinkToFit="1"/>
    </xf>
    <xf numFmtId="41" fontId="5" fillId="0" borderId="2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2" xfId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>
      <alignment vertical="center" shrinkToFit="1"/>
    </xf>
    <xf numFmtId="41" fontId="5" fillId="0" borderId="2" xfId="1" applyFont="1" applyFill="1" applyBorder="1" applyAlignment="1">
      <alignment vertical="center" shrinkToFit="1"/>
    </xf>
    <xf numFmtId="41" fontId="5" fillId="0" borderId="2" xfId="1" applyFont="1" applyBorder="1" applyAlignment="1">
      <alignment vertical="center" shrinkToFit="1"/>
    </xf>
    <xf numFmtId="41" fontId="5" fillId="0" borderId="2" xfId="1" quotePrefix="1" applyFont="1" applyBorder="1" applyAlignment="1">
      <alignment vertical="center" shrinkToFit="1"/>
    </xf>
    <xf numFmtId="41" fontId="5" fillId="0" borderId="2" xfId="1" applyFont="1" applyFill="1" applyBorder="1" applyAlignment="1">
      <alignment horizontal="right" vertical="center" shrinkToFit="1"/>
    </xf>
    <xf numFmtId="0" fontId="6" fillId="0" borderId="2" xfId="1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vertical="center" wrapText="1"/>
    </xf>
    <xf numFmtId="0" fontId="9" fillId="0" borderId="0" xfId="0" applyFont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/>
    </xf>
    <xf numFmtId="178" fontId="6" fillId="2" borderId="2" xfId="0" applyNumberFormat="1" applyFont="1" applyFill="1" applyBorder="1" applyAlignment="1" applyProtection="1">
      <alignment horizontal="center" vertical="center"/>
    </xf>
    <xf numFmtId="177" fontId="5" fillId="0" borderId="28" xfId="0" applyNumberFormat="1" applyFont="1" applyFill="1" applyBorder="1" applyAlignment="1">
      <alignment horizontal="center" vertical="center" shrinkToFit="1"/>
    </xf>
    <xf numFmtId="177" fontId="5" fillId="0" borderId="2" xfId="0" quotePrefix="1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left" vertical="center" shrinkToFit="1"/>
    </xf>
    <xf numFmtId="0" fontId="14" fillId="0" borderId="0" xfId="0" applyNumberFormat="1" applyFont="1" applyFill="1" applyBorder="1" applyAlignment="1" applyProtection="1">
      <alignment horizontal="centerContinuous" vertical="center"/>
    </xf>
    <xf numFmtId="0" fontId="16" fillId="0" borderId="0" xfId="0" applyFont="1" applyBorder="1" applyAlignment="1">
      <alignment vertical="center"/>
    </xf>
    <xf numFmtId="0" fontId="17" fillId="0" borderId="1" xfId="0" applyNumberFormat="1" applyFont="1" applyFill="1" applyBorder="1" applyAlignment="1" applyProtection="1">
      <alignment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Alignment="1">
      <alignment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shrinkToFit="1"/>
    </xf>
    <xf numFmtId="0" fontId="18" fillId="2" borderId="7" xfId="0" applyFont="1" applyFill="1" applyBorder="1" applyAlignment="1">
      <alignment horizontal="center" vertical="center" shrinkToFit="1"/>
    </xf>
    <xf numFmtId="3" fontId="20" fillId="0" borderId="18" xfId="0" applyNumberFormat="1" applyFont="1" applyBorder="1" applyAlignment="1">
      <alignment horizontal="center" vertical="center" shrinkToFit="1"/>
    </xf>
    <xf numFmtId="10" fontId="20" fillId="0" borderId="7" xfId="0" applyNumberFormat="1" applyFont="1" applyBorder="1" applyAlignment="1">
      <alignment horizontal="center" vertical="center" shrinkToFit="1"/>
    </xf>
    <xf numFmtId="14" fontId="20" fillId="0" borderId="18" xfId="0" applyNumberFormat="1" applyFont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shrinkToFit="1"/>
    </xf>
    <xf numFmtId="0" fontId="20" fillId="0" borderId="0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vertical="center"/>
    </xf>
    <xf numFmtId="0" fontId="5" fillId="4" borderId="2" xfId="0" quotePrefix="1" applyNumberFormat="1" applyFont="1" applyFill="1" applyBorder="1" applyAlignment="1">
      <alignment horizontal="left" vertical="center" shrinkToFit="1"/>
    </xf>
    <xf numFmtId="0" fontId="5" fillId="0" borderId="2" xfId="0" quotePrefix="1" applyFont="1" applyFill="1" applyBorder="1" applyAlignment="1">
      <alignment horizontal="center" vertical="center" shrinkToFit="1"/>
    </xf>
    <xf numFmtId="176" fontId="5" fillId="0" borderId="2" xfId="1" applyNumberFormat="1" applyFont="1" applyFill="1" applyBorder="1" applyAlignment="1">
      <alignment horizontal="right" vertical="center" shrinkToFit="1"/>
    </xf>
    <xf numFmtId="41" fontId="5" fillId="4" borderId="2" xfId="1" quotePrefix="1" applyFont="1" applyFill="1" applyBorder="1" applyAlignment="1">
      <alignment horizontal="center" vertical="center" shrinkToFit="1"/>
    </xf>
    <xf numFmtId="41" fontId="5" fillId="4" borderId="2" xfId="1" applyFont="1" applyFill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shrinkToFit="1"/>
    </xf>
    <xf numFmtId="181" fontId="20" fillId="0" borderId="7" xfId="0" applyNumberFormat="1" applyFont="1" applyBorder="1" applyAlignment="1">
      <alignment horizontal="center" vertical="center" shrinkToFit="1"/>
    </xf>
    <xf numFmtId="49" fontId="5" fillId="2" borderId="2" xfId="0" applyNumberFormat="1" applyFont="1" applyFill="1" applyBorder="1" applyAlignment="1" applyProtection="1">
      <alignment horizontal="center" vertical="center" wrapText="1" shrinkToFit="1"/>
    </xf>
    <xf numFmtId="0" fontId="5" fillId="4" borderId="2" xfId="0" applyNumberFormat="1" applyFont="1" applyFill="1" applyBorder="1" applyAlignment="1">
      <alignment horizontal="center" vertical="center" shrinkToFit="1"/>
    </xf>
    <xf numFmtId="0" fontId="5" fillId="0" borderId="27" xfId="0" applyNumberFormat="1" applyFont="1" applyFill="1" applyBorder="1" applyAlignment="1" applyProtection="1">
      <alignment horizontal="center" vertical="center" shrinkToFit="1"/>
    </xf>
    <xf numFmtId="177" fontId="5" fillId="0" borderId="27" xfId="0" applyNumberFormat="1" applyFont="1" applyFill="1" applyBorder="1" applyAlignment="1">
      <alignment horizontal="left" vertical="center" shrinkToFit="1"/>
    </xf>
    <xf numFmtId="0" fontId="5" fillId="0" borderId="27" xfId="0" applyNumberFormat="1" applyFont="1" applyFill="1" applyBorder="1" applyAlignment="1">
      <alignment vertical="center" shrinkToFit="1"/>
    </xf>
    <xf numFmtId="41" fontId="5" fillId="0" borderId="27" xfId="1" applyFont="1" applyFill="1" applyBorder="1" applyAlignment="1">
      <alignment horizontal="right" vertical="center" shrinkToFit="1"/>
    </xf>
    <xf numFmtId="41" fontId="5" fillId="0" borderId="27" xfId="1" applyFont="1" applyFill="1" applyBorder="1" applyAlignment="1" applyProtection="1">
      <alignment horizontal="right" vertical="center" shrinkToFit="1"/>
    </xf>
    <xf numFmtId="178" fontId="6" fillId="0" borderId="2" xfId="0" applyNumberFormat="1" applyFont="1" applyFill="1" applyBorder="1" applyAlignment="1" applyProtection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right" vertical="center" shrinkToFit="1"/>
    </xf>
    <xf numFmtId="176" fontId="5" fillId="0" borderId="2" xfId="0" applyNumberFormat="1" applyFont="1" applyFill="1" applyBorder="1" applyAlignment="1">
      <alignment horizontal="right" vertical="center" shrinkToFit="1"/>
    </xf>
    <xf numFmtId="0" fontId="5" fillId="0" borderId="2" xfId="0" applyNumberFormat="1" applyFont="1" applyFill="1" applyBorder="1" applyAlignment="1">
      <alignment horizontal="left" vertical="center" shrinkToFit="1"/>
    </xf>
    <xf numFmtId="41" fontId="5" fillId="0" borderId="27" xfId="1" quotePrefix="1" applyFont="1" applyFill="1" applyBorder="1" applyAlignment="1" applyProtection="1">
      <alignment horizontal="right" vertical="center" shrinkToFit="1"/>
    </xf>
    <xf numFmtId="0" fontId="4" fillId="0" borderId="0" xfId="0" applyNumberFormat="1" applyFont="1" applyFill="1" applyBorder="1" applyAlignment="1" applyProtection="1">
      <alignment horizontal="centerContinuous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right" vertical="center" shrinkToFit="1"/>
    </xf>
    <xf numFmtId="0" fontId="2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7" fontId="21" fillId="0" borderId="7" xfId="0" applyNumberFormat="1" applyFont="1" applyBorder="1" applyAlignment="1">
      <alignment horizontal="center" vertical="center" shrinkToFit="1"/>
    </xf>
    <xf numFmtId="177" fontId="20" fillId="0" borderId="7" xfId="0" applyNumberFormat="1" applyFont="1" applyBorder="1" applyAlignment="1">
      <alignment horizontal="center" vertical="center" shrinkToFit="1"/>
    </xf>
    <xf numFmtId="181" fontId="20" fillId="0" borderId="18" xfId="0" applyNumberFormat="1" applyFont="1" applyBorder="1" applyAlignment="1">
      <alignment horizontal="center" vertical="center" shrinkToFit="1"/>
    </xf>
    <xf numFmtId="177" fontId="20" fillId="0" borderId="18" xfId="0" applyNumberFormat="1" applyFont="1" applyBorder="1" applyAlignment="1">
      <alignment horizontal="center" vertical="center" shrinkToFit="1"/>
    </xf>
    <xf numFmtId="177" fontId="20" fillId="0" borderId="19" xfId="0" applyNumberFormat="1" applyFont="1" applyBorder="1" applyAlignment="1">
      <alignment horizontal="center" vertical="center" shrinkToFit="1"/>
    </xf>
    <xf numFmtId="182" fontId="5" fillId="0" borderId="2" xfId="0" applyNumberFormat="1" applyFont="1" applyFill="1" applyBorder="1" applyAlignment="1">
      <alignment horizontal="center" vertical="center" shrinkToFit="1"/>
    </xf>
    <xf numFmtId="182" fontId="5" fillId="4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center" vertical="center" shrinkToFit="1"/>
    </xf>
    <xf numFmtId="0" fontId="5" fillId="4" borderId="27" xfId="0" applyNumberFormat="1" applyFont="1" applyFill="1" applyBorder="1" applyAlignment="1" applyProtection="1">
      <alignment horizontal="center" vertical="center" shrinkToFit="1"/>
    </xf>
    <xf numFmtId="41" fontId="5" fillId="0" borderId="27" xfId="1" quotePrefix="1" applyFont="1" applyBorder="1" applyAlignment="1">
      <alignment vertical="center" shrinkToFit="1"/>
    </xf>
    <xf numFmtId="0" fontId="5" fillId="4" borderId="33" xfId="0" applyNumberFormat="1" applyFont="1" applyFill="1" applyBorder="1" applyAlignment="1" applyProtection="1">
      <alignment horizontal="center" vertical="center" shrinkToFit="1"/>
    </xf>
    <xf numFmtId="177" fontId="5" fillId="0" borderId="33" xfId="0" applyNumberFormat="1" applyFont="1" applyFill="1" applyBorder="1" applyAlignment="1">
      <alignment horizontal="left" vertical="center" shrinkToFit="1"/>
    </xf>
    <xf numFmtId="41" fontId="5" fillId="0" borderId="33" xfId="1" quotePrefix="1" applyFont="1" applyBorder="1" applyAlignment="1">
      <alignment vertical="center" shrinkToFit="1"/>
    </xf>
    <xf numFmtId="0" fontId="5" fillId="0" borderId="33" xfId="0" applyNumberFormat="1" applyFont="1" applyFill="1" applyBorder="1" applyAlignment="1" applyProtection="1">
      <alignment horizontal="center" vertical="center" shrinkToFit="1"/>
    </xf>
    <xf numFmtId="0" fontId="5" fillId="0" borderId="33" xfId="0" applyNumberFormat="1" applyFont="1" applyFill="1" applyBorder="1" applyAlignment="1">
      <alignment vertical="center" shrinkToFit="1"/>
    </xf>
    <xf numFmtId="41" fontId="5" fillId="0" borderId="33" xfId="1" applyFont="1" applyFill="1" applyBorder="1" applyAlignment="1">
      <alignment horizontal="right" vertical="center" shrinkToFit="1"/>
    </xf>
    <xf numFmtId="41" fontId="5" fillId="0" borderId="33" xfId="1" applyFont="1" applyFill="1" applyBorder="1" applyAlignment="1" applyProtection="1">
      <alignment horizontal="right" vertical="center" shrinkToFit="1"/>
    </xf>
    <xf numFmtId="41" fontId="5" fillId="0" borderId="33" xfId="1" quotePrefix="1" applyFont="1" applyFill="1" applyBorder="1" applyAlignment="1" applyProtection="1">
      <alignment horizontal="right" vertical="center" shrinkToFit="1"/>
    </xf>
    <xf numFmtId="0" fontId="5" fillId="0" borderId="2" xfId="0" applyNumberFormat="1" applyFont="1" applyFill="1" applyBorder="1" applyAlignment="1" applyProtection="1">
      <alignment horizontal="center" vertical="center" wrapText="1" shrinkToFit="1"/>
    </xf>
    <xf numFmtId="177" fontId="5" fillId="0" borderId="2" xfId="0" quotePrefix="1" applyNumberFormat="1" applyFont="1" applyFill="1" applyBorder="1" applyAlignment="1">
      <alignment horizontal="left" vertical="center" shrinkToFit="1"/>
    </xf>
    <xf numFmtId="0" fontId="27" fillId="0" borderId="0" xfId="0" applyNumberFormat="1" applyFont="1" applyFill="1" applyBorder="1" applyAlignment="1" applyProtection="1">
      <alignment horizontal="centerContinuous" vertical="center"/>
    </xf>
    <xf numFmtId="0" fontId="29" fillId="0" borderId="1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29" fillId="0" borderId="1" xfId="0" applyNumberFormat="1" applyFont="1" applyFill="1" applyBorder="1" applyAlignment="1" applyProtection="1">
      <alignment vertical="center" shrinkToFit="1"/>
    </xf>
    <xf numFmtId="41" fontId="29" fillId="0" borderId="1" xfId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NumberFormat="1" applyFont="1" applyFill="1" applyBorder="1" applyAlignment="1" applyProtection="1">
      <alignment vertical="center" shrinkToFit="1"/>
    </xf>
    <xf numFmtId="41" fontId="5" fillId="0" borderId="0" xfId="1" applyFont="1" applyFill="1" applyBorder="1" applyAlignment="1" applyProtection="1">
      <alignment horizontal="center" vertical="center"/>
    </xf>
    <xf numFmtId="41" fontId="5" fillId="0" borderId="0" xfId="1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5" fillId="0" borderId="2" xfId="0" quotePrefix="1" applyNumberFormat="1" applyFont="1" applyFill="1" applyBorder="1" applyAlignment="1">
      <alignment horizontal="left" vertical="center" shrinkToFit="1"/>
    </xf>
    <xf numFmtId="41" fontId="5" fillId="0" borderId="2" xfId="178" applyFont="1" applyFill="1" applyBorder="1" applyAlignment="1">
      <alignment horizontal="center" vertical="center" shrinkToFit="1"/>
    </xf>
    <xf numFmtId="0" fontId="26" fillId="0" borderId="0" xfId="0" applyFont="1" applyFill="1"/>
    <xf numFmtId="183" fontId="5" fillId="0" borderId="2" xfId="0" applyNumberFormat="1" applyFont="1" applyFill="1" applyBorder="1" applyAlignment="1">
      <alignment horizontal="center" vertical="center" shrinkToFit="1"/>
    </xf>
    <xf numFmtId="183" fontId="5" fillId="0" borderId="2" xfId="0" applyNumberFormat="1" applyFont="1" applyBorder="1" applyAlignment="1">
      <alignment horizontal="center" vertical="center" shrinkToFit="1"/>
    </xf>
    <xf numFmtId="181" fontId="5" fillId="0" borderId="2" xfId="0" applyNumberFormat="1" applyFont="1" applyFill="1" applyBorder="1" applyAlignment="1">
      <alignment horizontal="center" vertical="center" shrinkToFit="1"/>
    </xf>
    <xf numFmtId="181" fontId="5" fillId="0" borderId="33" xfId="0" applyNumberFormat="1" applyFont="1" applyFill="1" applyBorder="1" applyAlignment="1">
      <alignment horizontal="center" vertical="center" shrinkToFit="1"/>
    </xf>
    <xf numFmtId="181" fontId="5" fillId="0" borderId="27" xfId="2" applyNumberFormat="1" applyFont="1" applyBorder="1" applyAlignment="1">
      <alignment horizontal="center" vertical="center" shrinkToFit="1"/>
    </xf>
    <xf numFmtId="181" fontId="5" fillId="0" borderId="27" xfId="0" applyNumberFormat="1" applyFont="1" applyFill="1" applyBorder="1" applyAlignment="1">
      <alignment horizontal="center" vertical="center" shrinkToFit="1"/>
    </xf>
    <xf numFmtId="181" fontId="5" fillId="0" borderId="2" xfId="2" applyNumberFormat="1" applyFont="1" applyBorder="1" applyAlignment="1">
      <alignment horizontal="center" vertical="center" shrinkToFit="1"/>
    </xf>
    <xf numFmtId="181" fontId="5" fillId="0" borderId="2" xfId="0" quotePrefix="1" applyNumberFormat="1" applyFont="1" applyBorder="1" applyAlignment="1">
      <alignment horizontal="center" vertical="center" shrinkToFit="1"/>
    </xf>
    <xf numFmtId="41" fontId="5" fillId="0" borderId="2" xfId="1" quotePrefix="1" applyFont="1" applyFill="1" applyBorder="1" applyAlignment="1">
      <alignment vertical="center" shrinkToFit="1"/>
    </xf>
    <xf numFmtId="0" fontId="22" fillId="4" borderId="2" xfId="0" applyNumberFormat="1" applyFont="1" applyFill="1" applyBorder="1" applyAlignment="1" applyProtection="1">
      <alignment horizontal="center" vertical="center" shrinkToFit="1"/>
    </xf>
    <xf numFmtId="177" fontId="22" fillId="0" borderId="2" xfId="0" quotePrefix="1" applyNumberFormat="1" applyFont="1" applyFill="1" applyBorder="1" applyAlignment="1">
      <alignment horizontal="left" vertical="center" shrinkToFit="1"/>
    </xf>
    <xf numFmtId="177" fontId="22" fillId="0" borderId="2" xfId="0" applyNumberFormat="1" applyFont="1" applyFill="1" applyBorder="1" applyAlignment="1">
      <alignment horizontal="left" vertical="center" shrinkToFit="1"/>
    </xf>
    <xf numFmtId="41" fontId="22" fillId="0" borderId="2" xfId="1" quotePrefix="1" applyFont="1" applyBorder="1" applyAlignment="1">
      <alignment vertical="center" shrinkToFit="1"/>
    </xf>
    <xf numFmtId="181" fontId="22" fillId="0" borderId="2" xfId="2" applyNumberFormat="1" applyFont="1" applyBorder="1" applyAlignment="1">
      <alignment horizontal="center" vertical="center" shrinkToFit="1"/>
    </xf>
    <xf numFmtId="181" fontId="22" fillId="0" borderId="2" xfId="0" applyNumberFormat="1" applyFont="1" applyFill="1" applyBorder="1" applyAlignment="1">
      <alignment horizontal="center" vertical="center" shrinkToFit="1"/>
    </xf>
    <xf numFmtId="0" fontId="22" fillId="0" borderId="2" xfId="0" applyNumberFormat="1" applyFont="1" applyFill="1" applyBorder="1" applyAlignment="1" applyProtection="1">
      <alignment horizontal="center" vertical="center" shrinkToFit="1"/>
    </xf>
    <xf numFmtId="181" fontId="5" fillId="0" borderId="27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wrapText="1" shrinkToFit="1"/>
    </xf>
    <xf numFmtId="181" fontId="5" fillId="0" borderId="2" xfId="0" applyNumberFormat="1" applyFont="1" applyFill="1" applyBorder="1" applyAlignment="1">
      <alignment horizontal="center" vertical="center" wrapText="1" shrinkToFit="1"/>
    </xf>
    <xf numFmtId="181" fontId="5" fillId="0" borderId="2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1" fontId="22" fillId="0" borderId="2" xfId="1" applyFont="1" applyFill="1" applyBorder="1" applyAlignment="1" applyProtection="1">
      <alignment horizontal="right" vertical="center" shrinkToFit="1"/>
    </xf>
    <xf numFmtId="41" fontId="22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1" fontId="22" fillId="0" borderId="2" xfId="1" applyFont="1" applyFill="1" applyBorder="1" applyAlignment="1">
      <alignment horizontal="right" vertical="center" shrinkToFit="1"/>
    </xf>
    <xf numFmtId="41" fontId="22" fillId="0" borderId="2" xfId="1" quotePrefix="1" applyFont="1" applyFill="1" applyBorder="1" applyAlignment="1" applyProtection="1">
      <alignment horizontal="right" vertical="center" shrinkToFit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181" fontId="22" fillId="0" borderId="2" xfId="0" quotePrefix="1" applyNumberFormat="1" applyFont="1" applyBorder="1" applyAlignment="1">
      <alignment horizontal="center" vertical="center" shrinkToFit="1"/>
    </xf>
    <xf numFmtId="0" fontId="31" fillId="0" borderId="2" xfId="0" applyNumberFormat="1" applyFont="1" applyFill="1" applyBorder="1" applyAlignment="1" applyProtection="1">
      <alignment horizontal="center" vertical="center" shrinkToFit="1"/>
    </xf>
    <xf numFmtId="177" fontId="31" fillId="0" borderId="2" xfId="0" applyNumberFormat="1" applyFont="1" applyFill="1" applyBorder="1" applyAlignment="1">
      <alignment horizontal="left" vertical="center" shrinkToFit="1"/>
    </xf>
    <xf numFmtId="41" fontId="31" fillId="0" borderId="2" xfId="1" quotePrefix="1" applyFont="1" applyFill="1" applyBorder="1" applyAlignment="1">
      <alignment vertical="center" shrinkToFit="1"/>
    </xf>
    <xf numFmtId="181" fontId="31" fillId="0" borderId="2" xfId="2" applyNumberFormat="1" applyFont="1" applyFill="1" applyBorder="1" applyAlignment="1">
      <alignment horizontal="center" vertical="center" shrinkToFit="1"/>
    </xf>
    <xf numFmtId="181" fontId="31" fillId="0" borderId="2" xfId="0" applyNumberFormat="1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181" fontId="22" fillId="5" borderId="2" xfId="0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Border="1" applyAlignment="1">
      <alignment horizontal="left" vertical="center" shrinkToFit="1"/>
    </xf>
    <xf numFmtId="185" fontId="5" fillId="0" borderId="2" xfId="0" applyNumberFormat="1" applyFont="1" applyFill="1" applyBorder="1" applyAlignment="1">
      <alignment horizontal="center" vertical="center" shrinkToFit="1"/>
    </xf>
    <xf numFmtId="0" fontId="27" fillId="0" borderId="0" xfId="0" applyFont="1" applyBorder="1" applyAlignment="1">
      <alignment horizontal="centerContinuous" vertical="center"/>
    </xf>
    <xf numFmtId="0" fontId="27" fillId="0" borderId="0" xfId="0" applyNumberFormat="1" applyFont="1" applyBorder="1" applyAlignment="1">
      <alignment horizontal="centerContinuous" vertical="center"/>
    </xf>
    <xf numFmtId="0" fontId="26" fillId="0" borderId="0" xfId="0" applyFont="1"/>
    <xf numFmtId="0" fontId="29" fillId="0" borderId="0" xfId="0" applyFont="1" applyBorder="1" applyAlignment="1">
      <alignment vertical="center"/>
    </xf>
    <xf numFmtId="0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/>
    </xf>
    <xf numFmtId="17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29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41" fontId="5" fillId="0" borderId="2" xfId="1" applyFont="1" applyFill="1" applyBorder="1" applyAlignment="1" applyProtection="1">
      <alignment horizontal="center" vertical="center" shrinkToFit="1"/>
    </xf>
    <xf numFmtId="0" fontId="5" fillId="0" borderId="2" xfId="1" applyNumberFormat="1" applyFont="1" applyFill="1" applyBorder="1" applyAlignment="1" applyProtection="1">
      <alignment horizontal="center" vertical="center" shrinkToFit="1"/>
    </xf>
    <xf numFmtId="184" fontId="5" fillId="0" borderId="2" xfId="0" applyNumberFormat="1" applyFont="1" applyFill="1" applyBorder="1" applyAlignment="1" applyProtection="1">
      <alignment horizontal="center" vertical="center"/>
    </xf>
    <xf numFmtId="41" fontId="5" fillId="0" borderId="2" xfId="1" applyFont="1" applyFill="1" applyBorder="1" applyAlignment="1" applyProtection="1">
      <alignment horizontal="right" vertical="center"/>
    </xf>
    <xf numFmtId="9" fontId="5" fillId="0" borderId="2" xfId="5763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/>
    </xf>
    <xf numFmtId="180" fontId="5" fillId="0" borderId="0" xfId="5763" applyNumberFormat="1" applyFont="1" applyAlignment="1">
      <alignment vertical="center"/>
    </xf>
    <xf numFmtId="0" fontId="5" fillId="0" borderId="2" xfId="1" applyNumberFormat="1" applyFont="1" applyFill="1" applyBorder="1" applyAlignment="1" applyProtection="1">
      <alignment horizontal="left" vertical="center" shrinkToFit="1"/>
    </xf>
    <xf numFmtId="176" fontId="5" fillId="0" borderId="2" xfId="1" quotePrefix="1" applyNumberFormat="1" applyFont="1" applyFill="1" applyBorder="1" applyAlignment="1">
      <alignment horizontal="center" vertical="center" shrinkToFit="1"/>
    </xf>
    <xf numFmtId="181" fontId="5" fillId="0" borderId="2" xfId="2" applyNumberFormat="1" applyFont="1" applyFill="1" applyBorder="1" applyAlignment="1">
      <alignment horizontal="center" vertical="center" shrinkToFit="1"/>
    </xf>
    <xf numFmtId="181" fontId="5" fillId="0" borderId="2" xfId="0" quotePrefix="1" applyNumberFormat="1" applyFont="1" applyFill="1" applyBorder="1" applyAlignment="1">
      <alignment horizontal="center" vertical="center" shrinkToFit="1"/>
    </xf>
    <xf numFmtId="0" fontId="31" fillId="0" borderId="2" xfId="0" applyNumberFormat="1" applyFont="1" applyFill="1" applyBorder="1" applyAlignment="1">
      <alignment vertical="center" shrinkToFit="1"/>
    </xf>
    <xf numFmtId="41" fontId="31" fillId="0" borderId="2" xfId="1" applyFont="1" applyFill="1" applyBorder="1" applyAlignment="1">
      <alignment horizontal="right" vertical="center" shrinkToFit="1"/>
    </xf>
    <xf numFmtId="41" fontId="31" fillId="0" borderId="2" xfId="1" applyFont="1" applyFill="1" applyBorder="1" applyAlignment="1" applyProtection="1">
      <alignment horizontal="right" vertical="center" shrinkToFit="1"/>
    </xf>
    <xf numFmtId="41" fontId="31" fillId="0" borderId="2" xfId="1" quotePrefix="1" applyFont="1" applyFill="1" applyBorder="1" applyAlignment="1" applyProtection="1">
      <alignment horizontal="right" vertical="center" shrinkToFit="1"/>
    </xf>
    <xf numFmtId="41" fontId="31" fillId="0" borderId="0" xfId="0" applyNumberFormat="1" applyFont="1" applyFill="1" applyBorder="1" applyAlignment="1">
      <alignment horizontal="center" vertical="center"/>
    </xf>
    <xf numFmtId="0" fontId="22" fillId="0" borderId="2" xfId="0" quotePrefix="1" applyNumberFormat="1" applyFont="1" applyBorder="1" applyAlignment="1">
      <alignment horizontal="left" vertical="center" shrinkToFit="1"/>
    </xf>
    <xf numFmtId="181" fontId="32" fillId="0" borderId="2" xfId="0" applyNumberFormat="1" applyFont="1" applyFill="1" applyBorder="1" applyAlignment="1" applyProtection="1">
      <alignment horizontal="center" vertical="center" wrapText="1" shrinkToFit="1"/>
    </xf>
    <xf numFmtId="0" fontId="22" fillId="0" borderId="2" xfId="0" quotePrefix="1" applyNumberFormat="1" applyFont="1" applyFill="1" applyBorder="1" applyAlignment="1">
      <alignment horizontal="left" vertical="center" shrinkToFit="1"/>
    </xf>
    <xf numFmtId="41" fontId="22" fillId="0" borderId="2" xfId="1" quotePrefix="1" applyFont="1" applyFill="1" applyBorder="1" applyAlignment="1">
      <alignment vertical="center" shrinkToFit="1"/>
    </xf>
    <xf numFmtId="181" fontId="22" fillId="0" borderId="2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 shrinkToFit="1"/>
    </xf>
    <xf numFmtId="41" fontId="5" fillId="0" borderId="2" xfId="1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>
      <alignment vertical="center" shrinkToFit="1"/>
    </xf>
    <xf numFmtId="38" fontId="5" fillId="0" borderId="2" xfId="2" applyNumberFormat="1" applyFont="1" applyFill="1" applyBorder="1" applyAlignment="1">
      <alignment horizontal="center" vertical="center" shrinkToFit="1"/>
    </xf>
    <xf numFmtId="181" fontId="5" fillId="0" borderId="2" xfId="1" quotePrefix="1" applyNumberFormat="1" applyFont="1" applyFill="1" applyBorder="1" applyAlignment="1" applyProtection="1">
      <alignment horizontal="center" vertical="center" shrinkToFit="1"/>
    </xf>
    <xf numFmtId="181" fontId="6" fillId="0" borderId="2" xfId="1" quotePrefix="1" applyNumberFormat="1" applyFont="1" applyFill="1" applyBorder="1" applyAlignment="1" applyProtection="1">
      <alignment horizontal="center" vertical="center" shrinkToFit="1"/>
    </xf>
    <xf numFmtId="0" fontId="5" fillId="0" borderId="33" xfId="0" quotePrefix="1" applyNumberFormat="1" applyFont="1" applyFill="1" applyBorder="1" applyAlignment="1">
      <alignment horizontal="left" vertical="center" shrinkToFit="1"/>
    </xf>
    <xf numFmtId="41" fontId="5" fillId="0" borderId="33" xfId="1" quotePrefix="1" applyFont="1" applyFill="1" applyBorder="1" applyAlignment="1">
      <alignment vertical="center" shrinkToFit="1"/>
    </xf>
    <xf numFmtId="181" fontId="5" fillId="0" borderId="33" xfId="2" applyNumberFormat="1" applyFont="1" applyFill="1" applyBorder="1" applyAlignment="1">
      <alignment horizontal="center" vertical="center" shrinkToFit="1"/>
    </xf>
    <xf numFmtId="181" fontId="5" fillId="0" borderId="33" xfId="0" quotePrefix="1" applyNumberFormat="1" applyFont="1" applyFill="1" applyBorder="1" applyAlignment="1">
      <alignment horizontal="center" vertical="center" shrinkToFit="1"/>
    </xf>
    <xf numFmtId="41" fontId="5" fillId="0" borderId="0" xfId="1" applyFont="1" applyFill="1" applyBorder="1" applyAlignment="1">
      <alignment vertical="center"/>
    </xf>
    <xf numFmtId="0" fontId="22" fillId="0" borderId="2" xfId="0" applyNumberFormat="1" applyFont="1" applyFill="1" applyBorder="1" applyAlignment="1">
      <alignment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177" fontId="20" fillId="0" borderId="14" xfId="0" applyNumberFormat="1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177" fontId="12" fillId="0" borderId="23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177" fontId="12" fillId="0" borderId="22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3" fontId="12" fillId="0" borderId="7" xfId="0" applyNumberFormat="1" applyFont="1" applyBorder="1" applyAlignment="1">
      <alignment horizontal="justify" vertical="center" wrapText="1"/>
    </xf>
    <xf numFmtId="0" fontId="12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77" fontId="12" fillId="0" borderId="11" xfId="0" applyNumberFormat="1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21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3" fontId="12" fillId="0" borderId="21" xfId="0" applyNumberFormat="1" applyFont="1" applyBorder="1" applyAlignment="1">
      <alignment horizontal="center" vertical="center" shrinkToFit="1"/>
    </xf>
    <xf numFmtId="3" fontId="12" fillId="0" borderId="22" xfId="0" applyNumberFormat="1" applyFont="1" applyBorder="1" applyAlignment="1">
      <alignment horizontal="center" vertical="center" shrinkToFit="1"/>
    </xf>
    <xf numFmtId="180" fontId="12" fillId="0" borderId="8" xfId="0" applyNumberFormat="1" applyFont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5" fillId="2" borderId="24" xfId="0" applyNumberFormat="1" applyFont="1" applyFill="1" applyBorder="1" applyAlignment="1" applyProtection="1">
      <alignment horizontal="center" vertical="center"/>
    </xf>
    <xf numFmtId="49" fontId="5" fillId="2" borderId="25" xfId="0" applyNumberFormat="1" applyFont="1" applyFill="1" applyBorder="1" applyAlignment="1" applyProtection="1">
      <alignment horizontal="center" vertical="center"/>
    </xf>
    <xf numFmtId="49" fontId="5" fillId="2" borderId="26" xfId="0" applyNumberFormat="1" applyFont="1" applyFill="1" applyBorder="1" applyAlignment="1" applyProtection="1">
      <alignment horizontal="center" vertical="center"/>
    </xf>
    <xf numFmtId="49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shrinkToFit="1"/>
    </xf>
    <xf numFmtId="41" fontId="5" fillId="0" borderId="2" xfId="1" quotePrefix="1" applyFont="1" applyFill="1" applyBorder="1" applyAlignment="1" applyProtection="1">
      <alignment horizontal="center" vertical="center" shrinkToFit="1"/>
    </xf>
    <xf numFmtId="177" fontId="5" fillId="0" borderId="33" xfId="0" applyNumberFormat="1" applyFont="1" applyFill="1" applyBorder="1" applyAlignment="1">
      <alignment horizontal="center" vertical="center" shrinkToFit="1"/>
    </xf>
    <xf numFmtId="181" fontId="22" fillId="0" borderId="2" xfId="2" applyNumberFormat="1" applyFont="1" applyFill="1" applyBorder="1" applyAlignment="1">
      <alignment horizontal="center" vertical="center" shrinkToFit="1"/>
    </xf>
    <xf numFmtId="181" fontId="22" fillId="0" borderId="2" xfId="0" quotePrefix="1" applyNumberFormat="1" applyFont="1" applyFill="1" applyBorder="1" applyAlignment="1">
      <alignment horizontal="center" vertical="center" shrinkToFit="1"/>
    </xf>
    <xf numFmtId="0" fontId="5" fillId="0" borderId="2" xfId="0" quotePrefix="1" applyNumberFormat="1" applyFont="1" applyFill="1" applyBorder="1" applyAlignment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quotePrefix="1" applyNumberFormat="1" applyFont="1" applyFill="1" applyBorder="1" applyAlignment="1">
      <alignment horizontal="left" vertical="center" shrinkToFit="1"/>
    </xf>
    <xf numFmtId="177" fontId="22" fillId="0" borderId="27" xfId="0" applyNumberFormat="1" applyFont="1" applyFill="1" applyBorder="1" applyAlignment="1">
      <alignment horizontal="left" vertical="center" shrinkToFit="1"/>
    </xf>
    <xf numFmtId="41" fontId="22" fillId="0" borderId="27" xfId="1" quotePrefix="1" applyFont="1" applyFill="1" applyBorder="1" applyAlignment="1">
      <alignment vertical="center" shrinkToFit="1"/>
    </xf>
    <xf numFmtId="181" fontId="22" fillId="0" borderId="27" xfId="2" applyNumberFormat="1" applyFont="1" applyFill="1" applyBorder="1" applyAlignment="1">
      <alignment horizontal="center" vertical="center" shrinkToFit="1"/>
    </xf>
    <xf numFmtId="181" fontId="22" fillId="0" borderId="27" xfId="0" quotePrefix="1" applyNumberFormat="1" applyFont="1" applyFill="1" applyBorder="1" applyAlignment="1">
      <alignment horizontal="center" vertical="center" shrinkToFit="1"/>
    </xf>
    <xf numFmtId="181" fontId="22" fillId="0" borderId="27" xfId="0" applyNumberFormat="1" applyFont="1" applyFill="1" applyBorder="1" applyAlignment="1">
      <alignment horizontal="center" vertical="center" shrinkToFit="1"/>
    </xf>
    <xf numFmtId="181" fontId="22" fillId="5" borderId="27" xfId="0" applyNumberFormat="1" applyFont="1" applyFill="1" applyBorder="1" applyAlignment="1">
      <alignment horizontal="center" vertical="center" shrinkToFit="1"/>
    </xf>
    <xf numFmtId="0" fontId="22" fillId="0" borderId="33" xfId="0" applyNumberFormat="1" applyFont="1" applyFill="1" applyBorder="1" applyAlignment="1" applyProtection="1">
      <alignment horizontal="center" vertical="center" shrinkToFit="1"/>
    </xf>
    <xf numFmtId="0" fontId="22" fillId="0" borderId="33" xfId="0" quotePrefix="1" applyNumberFormat="1" applyFont="1" applyFill="1" applyBorder="1" applyAlignment="1">
      <alignment horizontal="left" vertical="center" shrinkToFit="1"/>
    </xf>
    <xf numFmtId="177" fontId="22" fillId="0" borderId="33" xfId="0" applyNumberFormat="1" applyFont="1" applyFill="1" applyBorder="1" applyAlignment="1">
      <alignment horizontal="left" vertical="center" shrinkToFit="1"/>
    </xf>
    <xf numFmtId="41" fontId="22" fillId="0" borderId="33" xfId="1" quotePrefix="1" applyFont="1" applyFill="1" applyBorder="1" applyAlignment="1">
      <alignment vertical="center" shrinkToFit="1"/>
    </xf>
    <xf numFmtId="181" fontId="22" fillId="0" borderId="33" xfId="2" applyNumberFormat="1" applyFont="1" applyFill="1" applyBorder="1" applyAlignment="1">
      <alignment horizontal="center" vertical="center" shrinkToFit="1"/>
    </xf>
    <xf numFmtId="181" fontId="22" fillId="0" borderId="33" xfId="0" quotePrefix="1" applyNumberFormat="1" applyFont="1" applyFill="1" applyBorder="1" applyAlignment="1">
      <alignment horizontal="center" vertical="center" shrinkToFit="1"/>
    </xf>
    <xf numFmtId="181" fontId="22" fillId="0" borderId="33" xfId="0" applyNumberFormat="1" applyFont="1" applyFill="1" applyBorder="1" applyAlignment="1">
      <alignment horizontal="center" vertical="center" shrinkToFit="1"/>
    </xf>
    <xf numFmtId="181" fontId="22" fillId="5" borderId="33" xfId="0" applyNumberFormat="1" applyFont="1" applyFill="1" applyBorder="1" applyAlignment="1">
      <alignment horizontal="center" vertical="center" shrinkToFit="1"/>
    </xf>
    <xf numFmtId="0" fontId="33" fillId="0" borderId="0" xfId="0" applyFont="1" applyFill="1" applyBorder="1" applyAlignment="1">
      <alignment horizontal="center" vertical="center"/>
    </xf>
  </cellXfs>
  <cellStyles count="5769">
    <cellStyle name="백분율" xfId="5763" builtinId="5"/>
    <cellStyle name="쉼표 [0]" xfId="1" builtinId="6"/>
    <cellStyle name="쉼표 [0] 10" xfId="61"/>
    <cellStyle name="쉼표 [0] 10 2" xfId="131"/>
    <cellStyle name="쉼표 [0] 10 2 2" xfId="311"/>
    <cellStyle name="쉼표 [0] 10 2 2 2" xfId="671"/>
    <cellStyle name="쉼표 [0] 10 2 2 2 2" xfId="1391"/>
    <cellStyle name="쉼표 [0] 10 2 2 2 2 2" xfId="2831"/>
    <cellStyle name="쉼표 [0] 10 2 2 2 2 2 2" xfId="5711"/>
    <cellStyle name="쉼표 [0] 10 2 2 2 2 3" xfId="4271"/>
    <cellStyle name="쉼표 [0] 10 2 2 2 3" xfId="2111"/>
    <cellStyle name="쉼표 [0] 10 2 2 2 3 2" xfId="4991"/>
    <cellStyle name="쉼표 [0] 10 2 2 2 4" xfId="3551"/>
    <cellStyle name="쉼표 [0] 10 2 2 3" xfId="1031"/>
    <cellStyle name="쉼표 [0] 10 2 2 3 2" xfId="2471"/>
    <cellStyle name="쉼표 [0] 10 2 2 3 2 2" xfId="5351"/>
    <cellStyle name="쉼표 [0] 10 2 2 3 3" xfId="3911"/>
    <cellStyle name="쉼표 [0] 10 2 2 4" xfId="1751"/>
    <cellStyle name="쉼표 [0] 10 2 2 4 2" xfId="4631"/>
    <cellStyle name="쉼표 [0] 10 2 2 5" xfId="3191"/>
    <cellStyle name="쉼표 [0] 10 2 3" xfId="491"/>
    <cellStyle name="쉼표 [0] 10 2 3 2" xfId="1211"/>
    <cellStyle name="쉼표 [0] 10 2 3 2 2" xfId="2651"/>
    <cellStyle name="쉼표 [0] 10 2 3 2 2 2" xfId="5531"/>
    <cellStyle name="쉼표 [0] 10 2 3 2 3" xfId="4091"/>
    <cellStyle name="쉼표 [0] 10 2 3 3" xfId="1931"/>
    <cellStyle name="쉼표 [0] 10 2 3 3 2" xfId="4811"/>
    <cellStyle name="쉼표 [0] 10 2 3 4" xfId="3371"/>
    <cellStyle name="쉼표 [0] 10 2 4" xfId="851"/>
    <cellStyle name="쉼표 [0] 10 2 4 2" xfId="2291"/>
    <cellStyle name="쉼표 [0] 10 2 4 2 2" xfId="5171"/>
    <cellStyle name="쉼표 [0] 10 2 4 3" xfId="3731"/>
    <cellStyle name="쉼표 [0] 10 2 5" xfId="1571"/>
    <cellStyle name="쉼표 [0] 10 2 5 2" xfId="4451"/>
    <cellStyle name="쉼표 [0] 10 2 6" xfId="3011"/>
    <cellStyle name="쉼표 [0] 10 3" xfId="241"/>
    <cellStyle name="쉼표 [0] 10 3 2" xfId="601"/>
    <cellStyle name="쉼표 [0] 10 3 2 2" xfId="1321"/>
    <cellStyle name="쉼표 [0] 10 3 2 2 2" xfId="2761"/>
    <cellStyle name="쉼표 [0] 10 3 2 2 2 2" xfId="5641"/>
    <cellStyle name="쉼표 [0] 10 3 2 2 3" xfId="4201"/>
    <cellStyle name="쉼표 [0] 10 3 2 3" xfId="2041"/>
    <cellStyle name="쉼표 [0] 10 3 2 3 2" xfId="4921"/>
    <cellStyle name="쉼표 [0] 10 3 2 4" xfId="3481"/>
    <cellStyle name="쉼표 [0] 10 3 3" xfId="961"/>
    <cellStyle name="쉼표 [0] 10 3 3 2" xfId="2401"/>
    <cellStyle name="쉼표 [0] 10 3 3 2 2" xfId="5281"/>
    <cellStyle name="쉼표 [0] 10 3 3 3" xfId="3841"/>
    <cellStyle name="쉼표 [0] 10 3 4" xfId="1681"/>
    <cellStyle name="쉼표 [0] 10 3 4 2" xfId="4561"/>
    <cellStyle name="쉼표 [0] 10 3 5" xfId="3121"/>
    <cellStyle name="쉼표 [0] 10 4" xfId="421"/>
    <cellStyle name="쉼표 [0] 10 4 2" xfId="1141"/>
    <cellStyle name="쉼표 [0] 10 4 2 2" xfId="2581"/>
    <cellStyle name="쉼표 [0] 10 4 2 2 2" xfId="5461"/>
    <cellStyle name="쉼표 [0] 10 4 2 3" xfId="4021"/>
    <cellStyle name="쉼표 [0] 10 4 3" xfId="1861"/>
    <cellStyle name="쉼표 [0] 10 4 3 2" xfId="4741"/>
    <cellStyle name="쉼표 [0] 10 4 4" xfId="3301"/>
    <cellStyle name="쉼표 [0] 10 5" xfId="781"/>
    <cellStyle name="쉼표 [0] 10 5 2" xfId="2221"/>
    <cellStyle name="쉼표 [0] 10 5 2 2" xfId="5101"/>
    <cellStyle name="쉼표 [0] 10 5 3" xfId="3661"/>
    <cellStyle name="쉼표 [0] 10 6" xfId="1501"/>
    <cellStyle name="쉼표 [0] 10 6 2" xfId="4381"/>
    <cellStyle name="쉼표 [0] 10 7" xfId="2941"/>
    <cellStyle name="쉼표 [0] 11" xfId="71"/>
    <cellStyle name="쉼표 [0] 11 2" xfId="251"/>
    <cellStyle name="쉼표 [0] 11 2 2" xfId="611"/>
    <cellStyle name="쉼표 [0] 11 2 2 2" xfId="1331"/>
    <cellStyle name="쉼표 [0] 11 2 2 2 2" xfId="2771"/>
    <cellStyle name="쉼표 [0] 11 2 2 2 2 2" xfId="5651"/>
    <cellStyle name="쉼표 [0] 11 2 2 2 3" xfId="4211"/>
    <cellStyle name="쉼표 [0] 11 2 2 3" xfId="2051"/>
    <cellStyle name="쉼표 [0] 11 2 2 3 2" xfId="4931"/>
    <cellStyle name="쉼표 [0] 11 2 2 4" xfId="3491"/>
    <cellStyle name="쉼표 [0] 11 2 3" xfId="971"/>
    <cellStyle name="쉼표 [0] 11 2 3 2" xfId="2411"/>
    <cellStyle name="쉼표 [0] 11 2 3 2 2" xfId="5291"/>
    <cellStyle name="쉼표 [0] 11 2 3 3" xfId="3851"/>
    <cellStyle name="쉼표 [0] 11 2 4" xfId="1691"/>
    <cellStyle name="쉼표 [0] 11 2 4 2" xfId="4571"/>
    <cellStyle name="쉼표 [0] 11 2 5" xfId="3131"/>
    <cellStyle name="쉼표 [0] 11 3" xfId="431"/>
    <cellStyle name="쉼표 [0] 11 3 2" xfId="1151"/>
    <cellStyle name="쉼표 [0] 11 3 2 2" xfId="2591"/>
    <cellStyle name="쉼표 [0] 11 3 2 2 2" xfId="5471"/>
    <cellStyle name="쉼표 [0] 11 3 2 3" xfId="4031"/>
    <cellStyle name="쉼표 [0] 11 3 3" xfId="1871"/>
    <cellStyle name="쉼표 [0] 11 3 3 2" xfId="4751"/>
    <cellStyle name="쉼표 [0] 11 3 4" xfId="3311"/>
    <cellStyle name="쉼표 [0] 11 4" xfId="791"/>
    <cellStyle name="쉼표 [0] 11 4 2" xfId="2231"/>
    <cellStyle name="쉼표 [0] 11 4 2 2" xfId="5111"/>
    <cellStyle name="쉼표 [0] 11 4 3" xfId="3671"/>
    <cellStyle name="쉼표 [0] 11 5" xfId="1511"/>
    <cellStyle name="쉼표 [0] 11 5 2" xfId="4391"/>
    <cellStyle name="쉼표 [0] 11 6" xfId="2951"/>
    <cellStyle name="쉼표 [0] 12" xfId="141"/>
    <cellStyle name="쉼표 [0] 12 2" xfId="321"/>
    <cellStyle name="쉼표 [0] 12 2 2" xfId="681"/>
    <cellStyle name="쉼표 [0] 12 2 2 2" xfId="1401"/>
    <cellStyle name="쉼표 [0] 12 2 2 2 2" xfId="2841"/>
    <cellStyle name="쉼표 [0] 12 2 2 2 2 2" xfId="5721"/>
    <cellStyle name="쉼표 [0] 12 2 2 2 3" xfId="4281"/>
    <cellStyle name="쉼표 [0] 12 2 2 3" xfId="2121"/>
    <cellStyle name="쉼표 [0] 12 2 2 3 2" xfId="5001"/>
    <cellStyle name="쉼표 [0] 12 2 2 4" xfId="3561"/>
    <cellStyle name="쉼표 [0] 12 2 3" xfId="1041"/>
    <cellStyle name="쉼표 [0] 12 2 3 2" xfId="2481"/>
    <cellStyle name="쉼표 [0] 12 2 3 2 2" xfId="5361"/>
    <cellStyle name="쉼표 [0] 12 2 3 3" xfId="3921"/>
    <cellStyle name="쉼표 [0] 12 2 4" xfId="1761"/>
    <cellStyle name="쉼표 [0] 12 2 4 2" xfId="4641"/>
    <cellStyle name="쉼표 [0] 12 2 5" xfId="3201"/>
    <cellStyle name="쉼표 [0] 12 3" xfId="501"/>
    <cellStyle name="쉼표 [0] 12 3 2" xfId="1221"/>
    <cellStyle name="쉼표 [0] 12 3 2 2" xfId="2661"/>
    <cellStyle name="쉼표 [0] 12 3 2 2 2" xfId="5541"/>
    <cellStyle name="쉼표 [0] 12 3 2 3" xfId="4101"/>
    <cellStyle name="쉼표 [0] 12 3 3" xfId="1941"/>
    <cellStyle name="쉼표 [0] 12 3 3 2" xfId="4821"/>
    <cellStyle name="쉼표 [0] 12 3 4" xfId="3381"/>
    <cellStyle name="쉼표 [0] 12 4" xfId="861"/>
    <cellStyle name="쉼표 [0] 12 4 2" xfId="2301"/>
    <cellStyle name="쉼표 [0] 12 4 2 2" xfId="5181"/>
    <cellStyle name="쉼표 [0] 12 4 3" xfId="3741"/>
    <cellStyle name="쉼표 [0] 12 5" xfId="1581"/>
    <cellStyle name="쉼표 [0] 12 5 2" xfId="4461"/>
    <cellStyle name="쉼표 [0] 12 6" xfId="3021"/>
    <cellStyle name="쉼표 [0] 13" xfId="151"/>
    <cellStyle name="쉼표 [0] 13 2" xfId="331"/>
    <cellStyle name="쉼표 [0] 13 2 2" xfId="691"/>
    <cellStyle name="쉼표 [0] 13 2 2 2" xfId="1411"/>
    <cellStyle name="쉼표 [0] 13 2 2 2 2" xfId="2851"/>
    <cellStyle name="쉼표 [0] 13 2 2 2 2 2" xfId="5731"/>
    <cellStyle name="쉼표 [0] 13 2 2 2 3" xfId="4291"/>
    <cellStyle name="쉼표 [0] 13 2 2 3" xfId="2131"/>
    <cellStyle name="쉼표 [0] 13 2 2 3 2" xfId="5011"/>
    <cellStyle name="쉼표 [0] 13 2 2 4" xfId="3571"/>
    <cellStyle name="쉼표 [0] 13 2 3" xfId="1051"/>
    <cellStyle name="쉼표 [0] 13 2 3 2" xfId="2491"/>
    <cellStyle name="쉼표 [0] 13 2 3 2 2" xfId="5371"/>
    <cellStyle name="쉼표 [0] 13 2 3 3" xfId="3931"/>
    <cellStyle name="쉼표 [0] 13 2 4" xfId="1771"/>
    <cellStyle name="쉼표 [0] 13 2 4 2" xfId="4651"/>
    <cellStyle name="쉼표 [0] 13 2 5" xfId="3211"/>
    <cellStyle name="쉼표 [0] 13 3" xfId="511"/>
    <cellStyle name="쉼표 [0] 13 3 2" xfId="1231"/>
    <cellStyle name="쉼표 [0] 13 3 2 2" xfId="2671"/>
    <cellStyle name="쉼표 [0] 13 3 2 2 2" xfId="5551"/>
    <cellStyle name="쉼표 [0] 13 3 2 3" xfId="4111"/>
    <cellStyle name="쉼표 [0] 13 3 3" xfId="1951"/>
    <cellStyle name="쉼표 [0] 13 3 3 2" xfId="4831"/>
    <cellStyle name="쉼표 [0] 13 3 4" xfId="3391"/>
    <cellStyle name="쉼표 [0] 13 4" xfId="871"/>
    <cellStyle name="쉼표 [0] 13 4 2" xfId="2311"/>
    <cellStyle name="쉼표 [0] 13 4 2 2" xfId="5191"/>
    <cellStyle name="쉼표 [0] 13 4 3" xfId="3751"/>
    <cellStyle name="쉼표 [0] 13 5" xfId="1591"/>
    <cellStyle name="쉼표 [0] 13 5 2" xfId="4471"/>
    <cellStyle name="쉼표 [0] 13 6" xfId="3031"/>
    <cellStyle name="쉼표 [0] 14" xfId="161"/>
    <cellStyle name="쉼표 [0] 14 2" xfId="341"/>
    <cellStyle name="쉼표 [0] 14 2 2" xfId="701"/>
    <cellStyle name="쉼표 [0] 14 2 2 2" xfId="1421"/>
    <cellStyle name="쉼표 [0] 14 2 2 2 2" xfId="2861"/>
    <cellStyle name="쉼표 [0] 14 2 2 2 2 2" xfId="5741"/>
    <cellStyle name="쉼표 [0] 14 2 2 2 3" xfId="4301"/>
    <cellStyle name="쉼표 [0] 14 2 2 3" xfId="2141"/>
    <cellStyle name="쉼표 [0] 14 2 2 3 2" xfId="5021"/>
    <cellStyle name="쉼표 [0] 14 2 2 4" xfId="3581"/>
    <cellStyle name="쉼표 [0] 14 2 3" xfId="1061"/>
    <cellStyle name="쉼표 [0] 14 2 3 2" xfId="2501"/>
    <cellStyle name="쉼표 [0] 14 2 3 2 2" xfId="5381"/>
    <cellStyle name="쉼표 [0] 14 2 3 3" xfId="3941"/>
    <cellStyle name="쉼표 [0] 14 2 4" xfId="1781"/>
    <cellStyle name="쉼표 [0] 14 2 4 2" xfId="4661"/>
    <cellStyle name="쉼표 [0] 14 2 5" xfId="3221"/>
    <cellStyle name="쉼표 [0] 14 3" xfId="521"/>
    <cellStyle name="쉼표 [0] 14 3 2" xfId="1241"/>
    <cellStyle name="쉼표 [0] 14 3 2 2" xfId="2681"/>
    <cellStyle name="쉼표 [0] 14 3 2 2 2" xfId="5561"/>
    <cellStyle name="쉼표 [0] 14 3 2 3" xfId="4121"/>
    <cellStyle name="쉼표 [0] 14 3 3" xfId="1961"/>
    <cellStyle name="쉼표 [0] 14 3 3 2" xfId="4841"/>
    <cellStyle name="쉼표 [0] 14 3 4" xfId="3401"/>
    <cellStyle name="쉼표 [0] 14 4" xfId="881"/>
    <cellStyle name="쉼표 [0] 14 4 2" xfId="2321"/>
    <cellStyle name="쉼표 [0] 14 4 2 2" xfId="5201"/>
    <cellStyle name="쉼표 [0] 14 4 3" xfId="3761"/>
    <cellStyle name="쉼표 [0] 14 5" xfId="1601"/>
    <cellStyle name="쉼표 [0] 14 5 2" xfId="4481"/>
    <cellStyle name="쉼표 [0] 14 6" xfId="3041"/>
    <cellStyle name="쉼표 [0] 15" xfId="171"/>
    <cellStyle name="쉼표 [0] 15 2" xfId="351"/>
    <cellStyle name="쉼표 [0] 15 2 2" xfId="711"/>
    <cellStyle name="쉼표 [0] 15 2 2 2" xfId="1431"/>
    <cellStyle name="쉼표 [0] 15 2 2 2 2" xfId="2871"/>
    <cellStyle name="쉼표 [0] 15 2 2 2 2 2" xfId="5751"/>
    <cellStyle name="쉼표 [0] 15 2 2 2 3" xfId="4311"/>
    <cellStyle name="쉼표 [0] 15 2 2 3" xfId="2151"/>
    <cellStyle name="쉼표 [0] 15 2 2 3 2" xfId="5031"/>
    <cellStyle name="쉼표 [0] 15 2 2 4" xfId="3591"/>
    <cellStyle name="쉼표 [0] 15 2 3" xfId="1071"/>
    <cellStyle name="쉼표 [0] 15 2 3 2" xfId="2511"/>
    <cellStyle name="쉼표 [0] 15 2 3 2 2" xfId="5391"/>
    <cellStyle name="쉼표 [0] 15 2 3 3" xfId="3951"/>
    <cellStyle name="쉼표 [0] 15 2 4" xfId="1791"/>
    <cellStyle name="쉼표 [0] 15 2 4 2" xfId="4671"/>
    <cellStyle name="쉼표 [0] 15 2 5" xfId="3231"/>
    <cellStyle name="쉼표 [0] 15 3" xfId="531"/>
    <cellStyle name="쉼표 [0] 15 3 2" xfId="1251"/>
    <cellStyle name="쉼표 [0] 15 3 2 2" xfId="2691"/>
    <cellStyle name="쉼표 [0] 15 3 2 2 2" xfId="5571"/>
    <cellStyle name="쉼표 [0] 15 3 2 3" xfId="4131"/>
    <cellStyle name="쉼표 [0] 15 3 3" xfId="1971"/>
    <cellStyle name="쉼표 [0] 15 3 3 2" xfId="4851"/>
    <cellStyle name="쉼표 [0] 15 3 4" xfId="3411"/>
    <cellStyle name="쉼표 [0] 15 4" xfId="891"/>
    <cellStyle name="쉼표 [0] 15 4 2" xfId="2331"/>
    <cellStyle name="쉼표 [0] 15 4 2 2" xfId="5211"/>
    <cellStyle name="쉼표 [0] 15 4 3" xfId="3771"/>
    <cellStyle name="쉼표 [0] 15 5" xfId="1611"/>
    <cellStyle name="쉼표 [0] 15 5 2" xfId="4491"/>
    <cellStyle name="쉼표 [0] 15 6" xfId="3051"/>
    <cellStyle name="쉼표 [0] 16" xfId="181"/>
    <cellStyle name="쉼표 [0] 16 2" xfId="541"/>
    <cellStyle name="쉼표 [0] 16 2 2" xfId="1261"/>
    <cellStyle name="쉼표 [0] 16 2 2 2" xfId="2701"/>
    <cellStyle name="쉼표 [0] 16 2 2 2 2" xfId="5581"/>
    <cellStyle name="쉼표 [0] 16 2 2 3" xfId="4141"/>
    <cellStyle name="쉼표 [0] 16 2 3" xfId="1981"/>
    <cellStyle name="쉼표 [0] 16 2 3 2" xfId="4861"/>
    <cellStyle name="쉼표 [0] 16 2 4" xfId="3421"/>
    <cellStyle name="쉼표 [0] 16 3" xfId="901"/>
    <cellStyle name="쉼표 [0] 16 3 2" xfId="2341"/>
    <cellStyle name="쉼표 [0] 16 3 2 2" xfId="5221"/>
    <cellStyle name="쉼표 [0] 16 3 3" xfId="3781"/>
    <cellStyle name="쉼표 [0] 16 4" xfId="1621"/>
    <cellStyle name="쉼표 [0] 16 4 2" xfId="4501"/>
    <cellStyle name="쉼표 [0] 16 5" xfId="3061"/>
    <cellStyle name="쉼표 [0] 17" xfId="361"/>
    <cellStyle name="쉼표 [0] 17 2" xfId="1081"/>
    <cellStyle name="쉼표 [0] 17 2 2" xfId="2521"/>
    <cellStyle name="쉼표 [0] 17 2 2 2" xfId="5401"/>
    <cellStyle name="쉼표 [0] 17 2 3" xfId="3961"/>
    <cellStyle name="쉼표 [0] 17 3" xfId="1801"/>
    <cellStyle name="쉼표 [0] 17 3 2" xfId="4681"/>
    <cellStyle name="쉼표 [0] 17 4" xfId="3241"/>
    <cellStyle name="쉼표 [0] 18" xfId="721"/>
    <cellStyle name="쉼표 [0] 18 2" xfId="2161"/>
    <cellStyle name="쉼표 [0] 18 2 2" xfId="5041"/>
    <cellStyle name="쉼표 [0] 18 3" xfId="3601"/>
    <cellStyle name="쉼표 [0] 19" xfId="1441"/>
    <cellStyle name="쉼표 [0] 19 2" xfId="4321"/>
    <cellStyle name="쉼표 [0] 2" xfId="3"/>
    <cellStyle name="쉼표 [0] 2 10" xfId="163"/>
    <cellStyle name="쉼표 [0] 2 10 2" xfId="343"/>
    <cellStyle name="쉼표 [0] 2 10 2 2" xfId="703"/>
    <cellStyle name="쉼표 [0] 2 10 2 2 2" xfId="1423"/>
    <cellStyle name="쉼표 [0] 2 10 2 2 2 2" xfId="2863"/>
    <cellStyle name="쉼표 [0] 2 10 2 2 2 2 2" xfId="5743"/>
    <cellStyle name="쉼표 [0] 2 10 2 2 2 3" xfId="4303"/>
    <cellStyle name="쉼표 [0] 2 10 2 2 3" xfId="2143"/>
    <cellStyle name="쉼표 [0] 2 10 2 2 3 2" xfId="5023"/>
    <cellStyle name="쉼표 [0] 2 10 2 2 4" xfId="3583"/>
    <cellStyle name="쉼표 [0] 2 10 2 3" xfId="1063"/>
    <cellStyle name="쉼표 [0] 2 10 2 3 2" xfId="2503"/>
    <cellStyle name="쉼표 [0] 2 10 2 3 2 2" xfId="5383"/>
    <cellStyle name="쉼표 [0] 2 10 2 3 3" xfId="3943"/>
    <cellStyle name="쉼표 [0] 2 10 2 4" xfId="1783"/>
    <cellStyle name="쉼표 [0] 2 10 2 4 2" xfId="4663"/>
    <cellStyle name="쉼표 [0] 2 10 2 5" xfId="3223"/>
    <cellStyle name="쉼표 [0] 2 10 3" xfId="523"/>
    <cellStyle name="쉼표 [0] 2 10 3 2" xfId="1243"/>
    <cellStyle name="쉼표 [0] 2 10 3 2 2" xfId="2683"/>
    <cellStyle name="쉼표 [0] 2 10 3 2 2 2" xfId="5563"/>
    <cellStyle name="쉼표 [0] 2 10 3 2 3" xfId="4123"/>
    <cellStyle name="쉼표 [0] 2 10 3 3" xfId="1963"/>
    <cellStyle name="쉼표 [0] 2 10 3 3 2" xfId="4843"/>
    <cellStyle name="쉼표 [0] 2 10 3 4" xfId="3403"/>
    <cellStyle name="쉼표 [0] 2 10 4" xfId="883"/>
    <cellStyle name="쉼표 [0] 2 10 4 2" xfId="2323"/>
    <cellStyle name="쉼표 [0] 2 10 4 2 2" xfId="5203"/>
    <cellStyle name="쉼표 [0] 2 10 4 3" xfId="3763"/>
    <cellStyle name="쉼표 [0] 2 10 5" xfId="1603"/>
    <cellStyle name="쉼표 [0] 2 10 5 2" xfId="4483"/>
    <cellStyle name="쉼표 [0] 2 10 6" xfId="3043"/>
    <cellStyle name="쉼표 [0] 2 11" xfId="173"/>
    <cellStyle name="쉼표 [0] 2 11 2" xfId="353"/>
    <cellStyle name="쉼표 [0] 2 11 2 2" xfId="713"/>
    <cellStyle name="쉼표 [0] 2 11 2 2 2" xfId="1433"/>
    <cellStyle name="쉼표 [0] 2 11 2 2 2 2" xfId="2873"/>
    <cellStyle name="쉼표 [0] 2 11 2 2 2 2 2" xfId="5753"/>
    <cellStyle name="쉼표 [0] 2 11 2 2 2 3" xfId="4313"/>
    <cellStyle name="쉼표 [0] 2 11 2 2 3" xfId="2153"/>
    <cellStyle name="쉼표 [0] 2 11 2 2 3 2" xfId="5033"/>
    <cellStyle name="쉼표 [0] 2 11 2 2 4" xfId="3593"/>
    <cellStyle name="쉼표 [0] 2 11 2 3" xfId="1073"/>
    <cellStyle name="쉼표 [0] 2 11 2 3 2" xfId="2513"/>
    <cellStyle name="쉼표 [0] 2 11 2 3 2 2" xfId="5393"/>
    <cellStyle name="쉼표 [0] 2 11 2 3 3" xfId="3953"/>
    <cellStyle name="쉼표 [0] 2 11 2 4" xfId="1793"/>
    <cellStyle name="쉼표 [0] 2 11 2 4 2" xfId="4673"/>
    <cellStyle name="쉼표 [0] 2 11 2 5" xfId="3233"/>
    <cellStyle name="쉼표 [0] 2 11 3" xfId="533"/>
    <cellStyle name="쉼표 [0] 2 11 3 2" xfId="1253"/>
    <cellStyle name="쉼표 [0] 2 11 3 2 2" xfId="2693"/>
    <cellStyle name="쉼표 [0] 2 11 3 2 2 2" xfId="5573"/>
    <cellStyle name="쉼표 [0] 2 11 3 2 3" xfId="4133"/>
    <cellStyle name="쉼표 [0] 2 11 3 3" xfId="1973"/>
    <cellStyle name="쉼표 [0] 2 11 3 3 2" xfId="4853"/>
    <cellStyle name="쉼표 [0] 2 11 3 4" xfId="3413"/>
    <cellStyle name="쉼표 [0] 2 11 4" xfId="893"/>
    <cellStyle name="쉼표 [0] 2 11 4 2" xfId="2333"/>
    <cellStyle name="쉼표 [0] 2 11 4 2 2" xfId="5213"/>
    <cellStyle name="쉼표 [0] 2 11 4 3" xfId="3773"/>
    <cellStyle name="쉼표 [0] 2 11 5" xfId="1613"/>
    <cellStyle name="쉼표 [0] 2 11 5 2" xfId="4493"/>
    <cellStyle name="쉼표 [0] 2 11 6" xfId="3053"/>
    <cellStyle name="쉼표 [0] 2 12" xfId="183"/>
    <cellStyle name="쉼표 [0] 2 12 2" xfId="543"/>
    <cellStyle name="쉼표 [0] 2 12 2 2" xfId="1263"/>
    <cellStyle name="쉼표 [0] 2 12 2 2 2" xfId="2703"/>
    <cellStyle name="쉼표 [0] 2 12 2 2 2 2" xfId="5583"/>
    <cellStyle name="쉼표 [0] 2 12 2 2 3" xfId="4143"/>
    <cellStyle name="쉼표 [0] 2 12 2 3" xfId="1983"/>
    <cellStyle name="쉼표 [0] 2 12 2 3 2" xfId="4863"/>
    <cellStyle name="쉼표 [0] 2 12 2 4" xfId="3423"/>
    <cellStyle name="쉼표 [0] 2 12 3" xfId="903"/>
    <cellStyle name="쉼표 [0] 2 12 3 2" xfId="2343"/>
    <cellStyle name="쉼표 [0] 2 12 3 2 2" xfId="5223"/>
    <cellStyle name="쉼표 [0] 2 12 3 3" xfId="3783"/>
    <cellStyle name="쉼표 [0] 2 12 4" xfId="1623"/>
    <cellStyle name="쉼표 [0] 2 12 4 2" xfId="4503"/>
    <cellStyle name="쉼표 [0] 2 12 5" xfId="3063"/>
    <cellStyle name="쉼표 [0] 2 13" xfId="363"/>
    <cellStyle name="쉼표 [0] 2 13 2" xfId="1083"/>
    <cellStyle name="쉼표 [0] 2 13 2 2" xfId="2523"/>
    <cellStyle name="쉼표 [0] 2 13 2 2 2" xfId="5403"/>
    <cellStyle name="쉼표 [0] 2 13 2 3" xfId="3963"/>
    <cellStyle name="쉼표 [0] 2 13 3" xfId="1803"/>
    <cellStyle name="쉼표 [0] 2 13 3 2" xfId="4683"/>
    <cellStyle name="쉼표 [0] 2 13 4" xfId="3243"/>
    <cellStyle name="쉼표 [0] 2 14" xfId="723"/>
    <cellStyle name="쉼표 [0] 2 14 2" xfId="2163"/>
    <cellStyle name="쉼표 [0] 2 14 2 2" xfId="5043"/>
    <cellStyle name="쉼표 [0] 2 14 3" xfId="3603"/>
    <cellStyle name="쉼표 [0] 2 15" xfId="1443"/>
    <cellStyle name="쉼표 [0] 2 15 2" xfId="4323"/>
    <cellStyle name="쉼표 [0] 2 16" xfId="2883"/>
    <cellStyle name="쉼표 [0] 2 2" xfId="8"/>
    <cellStyle name="쉼표 [0] 2 2 10" xfId="178"/>
    <cellStyle name="쉼표 [0] 2 2 10 2" xfId="358"/>
    <cellStyle name="쉼표 [0] 2 2 10 2 2" xfId="718"/>
    <cellStyle name="쉼표 [0] 2 2 10 2 2 2" xfId="1438"/>
    <cellStyle name="쉼표 [0] 2 2 10 2 2 2 2" xfId="2878"/>
    <cellStyle name="쉼표 [0] 2 2 10 2 2 2 2 2" xfId="5758"/>
    <cellStyle name="쉼표 [0] 2 2 10 2 2 2 2 2 2" xfId="5765"/>
    <cellStyle name="쉼표 [0] 2 2 10 2 2 2 3" xfId="4318"/>
    <cellStyle name="쉼표 [0] 2 2 10 2 2 3" xfId="2158"/>
    <cellStyle name="쉼표 [0] 2 2 10 2 2 3 2" xfId="5038"/>
    <cellStyle name="쉼표 [0] 2 2 10 2 2 4" xfId="3598"/>
    <cellStyle name="쉼표 [0] 2 2 10 2 2 5" xfId="5761"/>
    <cellStyle name="쉼표 [0] 2 2 10 2 3" xfId="1078"/>
    <cellStyle name="쉼표 [0] 2 2 10 2 3 2" xfId="2518"/>
    <cellStyle name="쉼표 [0] 2 2 10 2 3 2 2" xfId="5398"/>
    <cellStyle name="쉼표 [0] 2 2 10 2 3 3" xfId="3958"/>
    <cellStyle name="쉼표 [0] 2 2 10 2 4" xfId="1798"/>
    <cellStyle name="쉼표 [0] 2 2 10 2 4 2" xfId="4678"/>
    <cellStyle name="쉼표 [0] 2 2 10 2 5" xfId="3238"/>
    <cellStyle name="쉼표 [0] 2 2 10 3" xfId="538"/>
    <cellStyle name="쉼표 [0] 2 2 10 3 2" xfId="1258"/>
    <cellStyle name="쉼표 [0] 2 2 10 3 2 2" xfId="2698"/>
    <cellStyle name="쉼표 [0] 2 2 10 3 2 2 2" xfId="5578"/>
    <cellStyle name="쉼표 [0] 2 2 10 3 2 3" xfId="4138"/>
    <cellStyle name="쉼표 [0] 2 2 10 3 3" xfId="1978"/>
    <cellStyle name="쉼표 [0] 2 2 10 3 3 2" xfId="4858"/>
    <cellStyle name="쉼표 [0] 2 2 10 3 4" xfId="3418"/>
    <cellStyle name="쉼표 [0] 2 2 10 4" xfId="898"/>
    <cellStyle name="쉼표 [0] 2 2 10 4 2" xfId="2338"/>
    <cellStyle name="쉼표 [0] 2 2 10 4 2 2" xfId="5218"/>
    <cellStyle name="쉼표 [0] 2 2 10 4 3" xfId="3778"/>
    <cellStyle name="쉼표 [0] 2 2 10 5" xfId="1618"/>
    <cellStyle name="쉼표 [0] 2 2 10 5 2" xfId="4498"/>
    <cellStyle name="쉼표 [0] 2 2 10 6" xfId="3058"/>
    <cellStyle name="쉼표 [0] 2 2 10 7" xfId="5767"/>
    <cellStyle name="쉼표 [0] 2 2 11" xfId="188"/>
    <cellStyle name="쉼표 [0] 2 2 11 2" xfId="548"/>
    <cellStyle name="쉼표 [0] 2 2 11 2 2" xfId="1268"/>
    <cellStyle name="쉼표 [0] 2 2 11 2 2 2" xfId="2708"/>
    <cellStyle name="쉼표 [0] 2 2 11 2 2 2 2" xfId="5588"/>
    <cellStyle name="쉼표 [0] 2 2 11 2 2 3" xfId="4148"/>
    <cellStyle name="쉼표 [0] 2 2 11 2 3" xfId="1988"/>
    <cellStyle name="쉼표 [0] 2 2 11 2 3 2" xfId="4868"/>
    <cellStyle name="쉼표 [0] 2 2 11 2 4" xfId="3428"/>
    <cellStyle name="쉼표 [0] 2 2 11 3" xfId="908"/>
    <cellStyle name="쉼표 [0] 2 2 11 3 2" xfId="2348"/>
    <cellStyle name="쉼표 [0] 2 2 11 3 2 2" xfId="5228"/>
    <cellStyle name="쉼표 [0] 2 2 11 3 3" xfId="3788"/>
    <cellStyle name="쉼표 [0] 2 2 11 4" xfId="1628"/>
    <cellStyle name="쉼표 [0] 2 2 11 4 2" xfId="4508"/>
    <cellStyle name="쉼표 [0] 2 2 11 5" xfId="3068"/>
    <cellStyle name="쉼표 [0] 2 2 12" xfId="368"/>
    <cellStyle name="쉼표 [0] 2 2 12 2" xfId="1088"/>
    <cellStyle name="쉼표 [0] 2 2 12 2 2" xfId="2528"/>
    <cellStyle name="쉼표 [0] 2 2 12 2 2 2" xfId="5408"/>
    <cellStyle name="쉼표 [0] 2 2 12 2 3" xfId="3968"/>
    <cellStyle name="쉼표 [0] 2 2 12 3" xfId="1808"/>
    <cellStyle name="쉼표 [0] 2 2 12 3 2" xfId="4688"/>
    <cellStyle name="쉼표 [0] 2 2 12 4" xfId="3248"/>
    <cellStyle name="쉼표 [0] 2 2 13" xfId="728"/>
    <cellStyle name="쉼표 [0] 2 2 13 2" xfId="2168"/>
    <cellStyle name="쉼표 [0] 2 2 13 2 2" xfId="5048"/>
    <cellStyle name="쉼표 [0] 2 2 13 3" xfId="3608"/>
    <cellStyle name="쉼표 [0] 2 2 14" xfId="1448"/>
    <cellStyle name="쉼표 [0] 2 2 14 2" xfId="4328"/>
    <cellStyle name="쉼표 [0] 2 2 15" xfId="2888"/>
    <cellStyle name="쉼표 [0] 2 2 2" xfId="18"/>
    <cellStyle name="쉼표 [0] 2 2 2 2" xfId="48"/>
    <cellStyle name="쉼표 [0] 2 2 2 2 2" xfId="118"/>
    <cellStyle name="쉼표 [0] 2 2 2 2 2 2" xfId="298"/>
    <cellStyle name="쉼표 [0] 2 2 2 2 2 2 2" xfId="658"/>
    <cellStyle name="쉼표 [0] 2 2 2 2 2 2 2 2" xfId="1378"/>
    <cellStyle name="쉼표 [0] 2 2 2 2 2 2 2 2 2" xfId="2818"/>
    <cellStyle name="쉼표 [0] 2 2 2 2 2 2 2 2 2 2" xfId="5698"/>
    <cellStyle name="쉼표 [0] 2 2 2 2 2 2 2 2 3" xfId="4258"/>
    <cellStyle name="쉼표 [0] 2 2 2 2 2 2 2 3" xfId="2098"/>
    <cellStyle name="쉼표 [0] 2 2 2 2 2 2 2 3 2" xfId="4978"/>
    <cellStyle name="쉼표 [0] 2 2 2 2 2 2 2 4" xfId="3538"/>
    <cellStyle name="쉼표 [0] 2 2 2 2 2 2 3" xfId="1018"/>
    <cellStyle name="쉼표 [0] 2 2 2 2 2 2 3 2" xfId="2458"/>
    <cellStyle name="쉼표 [0] 2 2 2 2 2 2 3 2 2" xfId="5338"/>
    <cellStyle name="쉼표 [0] 2 2 2 2 2 2 3 3" xfId="3898"/>
    <cellStyle name="쉼표 [0] 2 2 2 2 2 2 4" xfId="1738"/>
    <cellStyle name="쉼표 [0] 2 2 2 2 2 2 4 2" xfId="4618"/>
    <cellStyle name="쉼표 [0] 2 2 2 2 2 2 5" xfId="3178"/>
    <cellStyle name="쉼표 [0] 2 2 2 2 2 3" xfId="478"/>
    <cellStyle name="쉼표 [0] 2 2 2 2 2 3 2" xfId="1198"/>
    <cellStyle name="쉼표 [0] 2 2 2 2 2 3 2 2" xfId="2638"/>
    <cellStyle name="쉼표 [0] 2 2 2 2 2 3 2 2 2" xfId="5518"/>
    <cellStyle name="쉼표 [0] 2 2 2 2 2 3 2 3" xfId="4078"/>
    <cellStyle name="쉼표 [0] 2 2 2 2 2 3 3" xfId="1918"/>
    <cellStyle name="쉼표 [0] 2 2 2 2 2 3 3 2" xfId="4798"/>
    <cellStyle name="쉼표 [0] 2 2 2 2 2 3 4" xfId="3358"/>
    <cellStyle name="쉼표 [0] 2 2 2 2 2 4" xfId="838"/>
    <cellStyle name="쉼표 [0] 2 2 2 2 2 4 2" xfId="2278"/>
    <cellStyle name="쉼표 [0] 2 2 2 2 2 4 2 2" xfId="5158"/>
    <cellStyle name="쉼표 [0] 2 2 2 2 2 4 3" xfId="3718"/>
    <cellStyle name="쉼표 [0] 2 2 2 2 2 5" xfId="1558"/>
    <cellStyle name="쉼표 [0] 2 2 2 2 2 5 2" xfId="4438"/>
    <cellStyle name="쉼표 [0] 2 2 2 2 2 6" xfId="2998"/>
    <cellStyle name="쉼표 [0] 2 2 2 2 3" xfId="228"/>
    <cellStyle name="쉼표 [0] 2 2 2 2 3 2" xfId="588"/>
    <cellStyle name="쉼표 [0] 2 2 2 2 3 2 2" xfId="1308"/>
    <cellStyle name="쉼표 [0] 2 2 2 2 3 2 2 2" xfId="2748"/>
    <cellStyle name="쉼표 [0] 2 2 2 2 3 2 2 2 2" xfId="5628"/>
    <cellStyle name="쉼표 [0] 2 2 2 2 3 2 2 3" xfId="4188"/>
    <cellStyle name="쉼표 [0] 2 2 2 2 3 2 3" xfId="2028"/>
    <cellStyle name="쉼표 [0] 2 2 2 2 3 2 3 2" xfId="4908"/>
    <cellStyle name="쉼표 [0] 2 2 2 2 3 2 4" xfId="3468"/>
    <cellStyle name="쉼표 [0] 2 2 2 2 3 3" xfId="948"/>
    <cellStyle name="쉼표 [0] 2 2 2 2 3 3 2" xfId="2388"/>
    <cellStyle name="쉼표 [0] 2 2 2 2 3 3 2 2" xfId="5268"/>
    <cellStyle name="쉼표 [0] 2 2 2 2 3 3 3" xfId="3828"/>
    <cellStyle name="쉼표 [0] 2 2 2 2 3 4" xfId="1668"/>
    <cellStyle name="쉼표 [0] 2 2 2 2 3 4 2" xfId="4548"/>
    <cellStyle name="쉼표 [0] 2 2 2 2 3 5" xfId="3108"/>
    <cellStyle name="쉼표 [0] 2 2 2 2 4" xfId="408"/>
    <cellStyle name="쉼표 [0] 2 2 2 2 4 2" xfId="1128"/>
    <cellStyle name="쉼표 [0] 2 2 2 2 4 2 2" xfId="2568"/>
    <cellStyle name="쉼표 [0] 2 2 2 2 4 2 2 2" xfId="5448"/>
    <cellStyle name="쉼표 [0] 2 2 2 2 4 2 3" xfId="4008"/>
    <cellStyle name="쉼표 [0] 2 2 2 2 4 3" xfId="1848"/>
    <cellStyle name="쉼표 [0] 2 2 2 2 4 3 2" xfId="4728"/>
    <cellStyle name="쉼표 [0] 2 2 2 2 4 4" xfId="3288"/>
    <cellStyle name="쉼표 [0] 2 2 2 2 5" xfId="768"/>
    <cellStyle name="쉼표 [0] 2 2 2 2 5 2" xfId="2208"/>
    <cellStyle name="쉼표 [0] 2 2 2 2 5 2 2" xfId="5088"/>
    <cellStyle name="쉼표 [0] 2 2 2 2 5 3" xfId="3648"/>
    <cellStyle name="쉼표 [0] 2 2 2 2 6" xfId="1488"/>
    <cellStyle name="쉼표 [0] 2 2 2 2 6 2" xfId="4368"/>
    <cellStyle name="쉼표 [0] 2 2 2 2 7" xfId="2928"/>
    <cellStyle name="쉼표 [0] 2 2 2 3" xfId="88"/>
    <cellStyle name="쉼표 [0] 2 2 2 3 2" xfId="268"/>
    <cellStyle name="쉼표 [0] 2 2 2 3 2 2" xfId="628"/>
    <cellStyle name="쉼표 [0] 2 2 2 3 2 2 2" xfId="1348"/>
    <cellStyle name="쉼표 [0] 2 2 2 3 2 2 2 2" xfId="2788"/>
    <cellStyle name="쉼표 [0] 2 2 2 3 2 2 2 2 2" xfId="5668"/>
    <cellStyle name="쉼표 [0] 2 2 2 3 2 2 2 3" xfId="4228"/>
    <cellStyle name="쉼표 [0] 2 2 2 3 2 2 3" xfId="2068"/>
    <cellStyle name="쉼표 [0] 2 2 2 3 2 2 3 2" xfId="4948"/>
    <cellStyle name="쉼표 [0] 2 2 2 3 2 2 4" xfId="3508"/>
    <cellStyle name="쉼표 [0] 2 2 2 3 2 3" xfId="988"/>
    <cellStyle name="쉼표 [0] 2 2 2 3 2 3 2" xfId="2428"/>
    <cellStyle name="쉼표 [0] 2 2 2 3 2 3 2 2" xfId="5308"/>
    <cellStyle name="쉼표 [0] 2 2 2 3 2 3 3" xfId="3868"/>
    <cellStyle name="쉼표 [0] 2 2 2 3 2 4" xfId="1708"/>
    <cellStyle name="쉼표 [0] 2 2 2 3 2 4 2" xfId="4588"/>
    <cellStyle name="쉼표 [0] 2 2 2 3 2 5" xfId="3148"/>
    <cellStyle name="쉼표 [0] 2 2 2 3 3" xfId="448"/>
    <cellStyle name="쉼표 [0] 2 2 2 3 3 2" xfId="1168"/>
    <cellStyle name="쉼표 [0] 2 2 2 3 3 2 2" xfId="2608"/>
    <cellStyle name="쉼표 [0] 2 2 2 3 3 2 2 2" xfId="5488"/>
    <cellStyle name="쉼표 [0] 2 2 2 3 3 2 3" xfId="4048"/>
    <cellStyle name="쉼표 [0] 2 2 2 3 3 3" xfId="1888"/>
    <cellStyle name="쉼표 [0] 2 2 2 3 3 3 2" xfId="4768"/>
    <cellStyle name="쉼표 [0] 2 2 2 3 3 4" xfId="3328"/>
    <cellStyle name="쉼표 [0] 2 2 2 3 4" xfId="808"/>
    <cellStyle name="쉼표 [0] 2 2 2 3 4 2" xfId="2248"/>
    <cellStyle name="쉼표 [0] 2 2 2 3 4 2 2" xfId="5128"/>
    <cellStyle name="쉼표 [0] 2 2 2 3 4 3" xfId="3688"/>
    <cellStyle name="쉼표 [0] 2 2 2 3 5" xfId="1528"/>
    <cellStyle name="쉼표 [0] 2 2 2 3 5 2" xfId="4408"/>
    <cellStyle name="쉼표 [0] 2 2 2 3 6" xfId="2968"/>
    <cellStyle name="쉼표 [0] 2 2 2 4" xfId="198"/>
    <cellStyle name="쉼표 [0] 2 2 2 4 2" xfId="558"/>
    <cellStyle name="쉼표 [0] 2 2 2 4 2 2" xfId="1278"/>
    <cellStyle name="쉼표 [0] 2 2 2 4 2 2 2" xfId="2718"/>
    <cellStyle name="쉼표 [0] 2 2 2 4 2 2 2 2" xfId="5598"/>
    <cellStyle name="쉼표 [0] 2 2 2 4 2 2 3" xfId="4158"/>
    <cellStyle name="쉼표 [0] 2 2 2 4 2 3" xfId="1998"/>
    <cellStyle name="쉼표 [0] 2 2 2 4 2 3 2" xfId="4878"/>
    <cellStyle name="쉼표 [0] 2 2 2 4 2 4" xfId="3438"/>
    <cellStyle name="쉼표 [0] 2 2 2 4 3" xfId="918"/>
    <cellStyle name="쉼표 [0] 2 2 2 4 3 2" xfId="2358"/>
    <cellStyle name="쉼표 [0] 2 2 2 4 3 2 2" xfId="5238"/>
    <cellStyle name="쉼표 [0] 2 2 2 4 3 3" xfId="3798"/>
    <cellStyle name="쉼표 [0] 2 2 2 4 4" xfId="1638"/>
    <cellStyle name="쉼표 [0] 2 2 2 4 4 2" xfId="4518"/>
    <cellStyle name="쉼표 [0] 2 2 2 4 5" xfId="3078"/>
    <cellStyle name="쉼표 [0] 2 2 2 5" xfId="378"/>
    <cellStyle name="쉼표 [0] 2 2 2 5 2" xfId="1098"/>
    <cellStyle name="쉼표 [0] 2 2 2 5 2 2" xfId="2538"/>
    <cellStyle name="쉼표 [0] 2 2 2 5 2 2 2" xfId="5418"/>
    <cellStyle name="쉼표 [0] 2 2 2 5 2 3" xfId="3978"/>
    <cellStyle name="쉼표 [0] 2 2 2 5 3" xfId="1818"/>
    <cellStyle name="쉼표 [0] 2 2 2 5 3 2" xfId="4698"/>
    <cellStyle name="쉼표 [0] 2 2 2 5 4" xfId="3258"/>
    <cellStyle name="쉼표 [0] 2 2 2 6" xfId="738"/>
    <cellStyle name="쉼표 [0] 2 2 2 6 2" xfId="2178"/>
    <cellStyle name="쉼표 [0] 2 2 2 6 2 2" xfId="5058"/>
    <cellStyle name="쉼표 [0] 2 2 2 6 3" xfId="3618"/>
    <cellStyle name="쉼표 [0] 2 2 2 7" xfId="1458"/>
    <cellStyle name="쉼표 [0] 2 2 2 7 2" xfId="4338"/>
    <cellStyle name="쉼표 [0] 2 2 2 8" xfId="2898"/>
    <cellStyle name="쉼표 [0] 2 2 3" xfId="28"/>
    <cellStyle name="쉼표 [0] 2 2 3 2" xfId="58"/>
    <cellStyle name="쉼표 [0] 2 2 3 2 2" xfId="128"/>
    <cellStyle name="쉼표 [0] 2 2 3 2 2 2" xfId="308"/>
    <cellStyle name="쉼표 [0] 2 2 3 2 2 2 2" xfId="668"/>
    <cellStyle name="쉼표 [0] 2 2 3 2 2 2 2 2" xfId="1388"/>
    <cellStyle name="쉼표 [0] 2 2 3 2 2 2 2 2 2" xfId="2828"/>
    <cellStyle name="쉼표 [0] 2 2 3 2 2 2 2 2 2 2" xfId="5708"/>
    <cellStyle name="쉼표 [0] 2 2 3 2 2 2 2 2 3" xfId="4268"/>
    <cellStyle name="쉼표 [0] 2 2 3 2 2 2 2 3" xfId="2108"/>
    <cellStyle name="쉼표 [0] 2 2 3 2 2 2 2 3 2" xfId="4988"/>
    <cellStyle name="쉼표 [0] 2 2 3 2 2 2 2 4" xfId="3548"/>
    <cellStyle name="쉼표 [0] 2 2 3 2 2 2 3" xfId="1028"/>
    <cellStyle name="쉼표 [0] 2 2 3 2 2 2 3 2" xfId="2468"/>
    <cellStyle name="쉼표 [0] 2 2 3 2 2 2 3 2 2" xfId="5348"/>
    <cellStyle name="쉼표 [0] 2 2 3 2 2 2 3 3" xfId="3908"/>
    <cellStyle name="쉼표 [0] 2 2 3 2 2 2 4" xfId="1748"/>
    <cellStyle name="쉼표 [0] 2 2 3 2 2 2 4 2" xfId="4628"/>
    <cellStyle name="쉼표 [0] 2 2 3 2 2 2 5" xfId="3188"/>
    <cellStyle name="쉼표 [0] 2 2 3 2 2 3" xfId="488"/>
    <cellStyle name="쉼표 [0] 2 2 3 2 2 3 2" xfId="1208"/>
    <cellStyle name="쉼표 [0] 2 2 3 2 2 3 2 2" xfId="2648"/>
    <cellStyle name="쉼표 [0] 2 2 3 2 2 3 2 2 2" xfId="5528"/>
    <cellStyle name="쉼표 [0] 2 2 3 2 2 3 2 3" xfId="4088"/>
    <cellStyle name="쉼표 [0] 2 2 3 2 2 3 3" xfId="1928"/>
    <cellStyle name="쉼표 [0] 2 2 3 2 2 3 3 2" xfId="4808"/>
    <cellStyle name="쉼표 [0] 2 2 3 2 2 3 4" xfId="3368"/>
    <cellStyle name="쉼표 [0] 2 2 3 2 2 4" xfId="848"/>
    <cellStyle name="쉼표 [0] 2 2 3 2 2 4 2" xfId="2288"/>
    <cellStyle name="쉼표 [0] 2 2 3 2 2 4 2 2" xfId="5168"/>
    <cellStyle name="쉼표 [0] 2 2 3 2 2 4 3" xfId="3728"/>
    <cellStyle name="쉼표 [0] 2 2 3 2 2 5" xfId="1568"/>
    <cellStyle name="쉼표 [0] 2 2 3 2 2 5 2" xfId="4448"/>
    <cellStyle name="쉼표 [0] 2 2 3 2 2 6" xfId="3008"/>
    <cellStyle name="쉼표 [0] 2 2 3 2 3" xfId="238"/>
    <cellStyle name="쉼표 [0] 2 2 3 2 3 2" xfId="598"/>
    <cellStyle name="쉼표 [0] 2 2 3 2 3 2 2" xfId="1318"/>
    <cellStyle name="쉼표 [0] 2 2 3 2 3 2 2 2" xfId="2758"/>
    <cellStyle name="쉼표 [0] 2 2 3 2 3 2 2 2 2" xfId="5638"/>
    <cellStyle name="쉼표 [0] 2 2 3 2 3 2 2 3" xfId="4198"/>
    <cellStyle name="쉼표 [0] 2 2 3 2 3 2 3" xfId="2038"/>
    <cellStyle name="쉼표 [0] 2 2 3 2 3 2 3 2" xfId="4918"/>
    <cellStyle name="쉼표 [0] 2 2 3 2 3 2 4" xfId="3478"/>
    <cellStyle name="쉼표 [0] 2 2 3 2 3 3" xfId="958"/>
    <cellStyle name="쉼표 [0] 2 2 3 2 3 3 2" xfId="2398"/>
    <cellStyle name="쉼표 [0] 2 2 3 2 3 3 2 2" xfId="5278"/>
    <cellStyle name="쉼표 [0] 2 2 3 2 3 3 3" xfId="3838"/>
    <cellStyle name="쉼표 [0] 2 2 3 2 3 4" xfId="1678"/>
    <cellStyle name="쉼표 [0] 2 2 3 2 3 4 2" xfId="4558"/>
    <cellStyle name="쉼표 [0] 2 2 3 2 3 5" xfId="3118"/>
    <cellStyle name="쉼표 [0] 2 2 3 2 4" xfId="418"/>
    <cellStyle name="쉼표 [0] 2 2 3 2 4 2" xfId="1138"/>
    <cellStyle name="쉼표 [0] 2 2 3 2 4 2 2" xfId="2578"/>
    <cellStyle name="쉼표 [0] 2 2 3 2 4 2 2 2" xfId="5458"/>
    <cellStyle name="쉼표 [0] 2 2 3 2 4 2 3" xfId="4018"/>
    <cellStyle name="쉼표 [0] 2 2 3 2 4 3" xfId="1858"/>
    <cellStyle name="쉼표 [0] 2 2 3 2 4 3 2" xfId="4738"/>
    <cellStyle name="쉼표 [0] 2 2 3 2 4 4" xfId="3298"/>
    <cellStyle name="쉼표 [0] 2 2 3 2 5" xfId="778"/>
    <cellStyle name="쉼표 [0] 2 2 3 2 5 2" xfId="2218"/>
    <cellStyle name="쉼표 [0] 2 2 3 2 5 2 2" xfId="5098"/>
    <cellStyle name="쉼표 [0] 2 2 3 2 5 3" xfId="3658"/>
    <cellStyle name="쉼표 [0] 2 2 3 2 6" xfId="1498"/>
    <cellStyle name="쉼표 [0] 2 2 3 2 6 2" xfId="4378"/>
    <cellStyle name="쉼표 [0] 2 2 3 2 7" xfId="2938"/>
    <cellStyle name="쉼표 [0] 2 2 3 3" xfId="98"/>
    <cellStyle name="쉼표 [0] 2 2 3 3 2" xfId="278"/>
    <cellStyle name="쉼표 [0] 2 2 3 3 2 2" xfId="638"/>
    <cellStyle name="쉼표 [0] 2 2 3 3 2 2 2" xfId="1358"/>
    <cellStyle name="쉼표 [0] 2 2 3 3 2 2 2 2" xfId="2798"/>
    <cellStyle name="쉼표 [0] 2 2 3 3 2 2 2 2 2" xfId="5678"/>
    <cellStyle name="쉼표 [0] 2 2 3 3 2 2 2 3" xfId="4238"/>
    <cellStyle name="쉼표 [0] 2 2 3 3 2 2 3" xfId="2078"/>
    <cellStyle name="쉼표 [0] 2 2 3 3 2 2 3 2" xfId="4958"/>
    <cellStyle name="쉼표 [0] 2 2 3 3 2 2 4" xfId="3518"/>
    <cellStyle name="쉼표 [0] 2 2 3 3 2 3" xfId="998"/>
    <cellStyle name="쉼표 [0] 2 2 3 3 2 3 2" xfId="2438"/>
    <cellStyle name="쉼표 [0] 2 2 3 3 2 3 2 2" xfId="5318"/>
    <cellStyle name="쉼표 [0] 2 2 3 3 2 3 3" xfId="3878"/>
    <cellStyle name="쉼표 [0] 2 2 3 3 2 4" xfId="1718"/>
    <cellStyle name="쉼표 [0] 2 2 3 3 2 4 2" xfId="4598"/>
    <cellStyle name="쉼표 [0] 2 2 3 3 2 5" xfId="3158"/>
    <cellStyle name="쉼표 [0] 2 2 3 3 3" xfId="458"/>
    <cellStyle name="쉼표 [0] 2 2 3 3 3 2" xfId="1178"/>
    <cellStyle name="쉼표 [0] 2 2 3 3 3 2 2" xfId="2618"/>
    <cellStyle name="쉼표 [0] 2 2 3 3 3 2 2 2" xfId="5498"/>
    <cellStyle name="쉼표 [0] 2 2 3 3 3 2 3" xfId="4058"/>
    <cellStyle name="쉼표 [0] 2 2 3 3 3 3" xfId="1898"/>
    <cellStyle name="쉼표 [0] 2 2 3 3 3 3 2" xfId="4778"/>
    <cellStyle name="쉼표 [0] 2 2 3 3 3 4" xfId="3338"/>
    <cellStyle name="쉼표 [0] 2 2 3 3 4" xfId="818"/>
    <cellStyle name="쉼표 [0] 2 2 3 3 4 2" xfId="2258"/>
    <cellStyle name="쉼표 [0] 2 2 3 3 4 2 2" xfId="5138"/>
    <cellStyle name="쉼표 [0] 2 2 3 3 4 3" xfId="3698"/>
    <cellStyle name="쉼표 [0] 2 2 3 3 5" xfId="1538"/>
    <cellStyle name="쉼표 [0] 2 2 3 3 5 2" xfId="4418"/>
    <cellStyle name="쉼표 [0] 2 2 3 3 6" xfId="2978"/>
    <cellStyle name="쉼표 [0] 2 2 3 4" xfId="208"/>
    <cellStyle name="쉼표 [0] 2 2 3 4 2" xfId="568"/>
    <cellStyle name="쉼표 [0] 2 2 3 4 2 2" xfId="1288"/>
    <cellStyle name="쉼표 [0] 2 2 3 4 2 2 2" xfId="2728"/>
    <cellStyle name="쉼표 [0] 2 2 3 4 2 2 2 2" xfId="5608"/>
    <cellStyle name="쉼표 [0] 2 2 3 4 2 2 3" xfId="4168"/>
    <cellStyle name="쉼표 [0] 2 2 3 4 2 3" xfId="2008"/>
    <cellStyle name="쉼표 [0] 2 2 3 4 2 3 2" xfId="4888"/>
    <cellStyle name="쉼표 [0] 2 2 3 4 2 4" xfId="3448"/>
    <cellStyle name="쉼표 [0] 2 2 3 4 3" xfId="928"/>
    <cellStyle name="쉼표 [0] 2 2 3 4 3 2" xfId="2368"/>
    <cellStyle name="쉼표 [0] 2 2 3 4 3 2 2" xfId="5248"/>
    <cellStyle name="쉼표 [0] 2 2 3 4 3 3" xfId="3808"/>
    <cellStyle name="쉼표 [0] 2 2 3 4 4" xfId="1648"/>
    <cellStyle name="쉼표 [0] 2 2 3 4 4 2" xfId="4528"/>
    <cellStyle name="쉼표 [0] 2 2 3 4 5" xfId="3088"/>
    <cellStyle name="쉼표 [0] 2 2 3 5" xfId="388"/>
    <cellStyle name="쉼표 [0] 2 2 3 5 2" xfId="1108"/>
    <cellStyle name="쉼표 [0] 2 2 3 5 2 2" xfId="2548"/>
    <cellStyle name="쉼표 [0] 2 2 3 5 2 2 2" xfId="5428"/>
    <cellStyle name="쉼표 [0] 2 2 3 5 2 3" xfId="3988"/>
    <cellStyle name="쉼표 [0] 2 2 3 5 3" xfId="1828"/>
    <cellStyle name="쉼표 [0] 2 2 3 5 3 2" xfId="4708"/>
    <cellStyle name="쉼표 [0] 2 2 3 5 4" xfId="3268"/>
    <cellStyle name="쉼표 [0] 2 2 3 6" xfId="748"/>
    <cellStyle name="쉼표 [0] 2 2 3 6 2" xfId="2188"/>
    <cellStyle name="쉼표 [0] 2 2 3 6 2 2" xfId="5068"/>
    <cellStyle name="쉼표 [0] 2 2 3 6 3" xfId="3628"/>
    <cellStyle name="쉼표 [0] 2 2 3 7" xfId="1468"/>
    <cellStyle name="쉼표 [0] 2 2 3 7 2" xfId="4348"/>
    <cellStyle name="쉼표 [0] 2 2 3 8" xfId="2908"/>
    <cellStyle name="쉼표 [0] 2 2 4" xfId="38"/>
    <cellStyle name="쉼표 [0] 2 2 4 2" xfId="108"/>
    <cellStyle name="쉼표 [0] 2 2 4 2 2" xfId="288"/>
    <cellStyle name="쉼표 [0] 2 2 4 2 2 2" xfId="648"/>
    <cellStyle name="쉼표 [0] 2 2 4 2 2 2 2" xfId="1368"/>
    <cellStyle name="쉼표 [0] 2 2 4 2 2 2 2 2" xfId="2808"/>
    <cellStyle name="쉼표 [0] 2 2 4 2 2 2 2 2 2" xfId="5688"/>
    <cellStyle name="쉼표 [0] 2 2 4 2 2 2 2 3" xfId="4248"/>
    <cellStyle name="쉼표 [0] 2 2 4 2 2 2 3" xfId="2088"/>
    <cellStyle name="쉼표 [0] 2 2 4 2 2 2 3 2" xfId="4968"/>
    <cellStyle name="쉼표 [0] 2 2 4 2 2 2 4" xfId="3528"/>
    <cellStyle name="쉼표 [0] 2 2 4 2 2 3" xfId="1008"/>
    <cellStyle name="쉼표 [0] 2 2 4 2 2 3 2" xfId="2448"/>
    <cellStyle name="쉼표 [0] 2 2 4 2 2 3 2 2" xfId="5328"/>
    <cellStyle name="쉼표 [0] 2 2 4 2 2 3 3" xfId="3888"/>
    <cellStyle name="쉼표 [0] 2 2 4 2 2 4" xfId="1728"/>
    <cellStyle name="쉼표 [0] 2 2 4 2 2 4 2" xfId="4608"/>
    <cellStyle name="쉼표 [0] 2 2 4 2 2 5" xfId="3168"/>
    <cellStyle name="쉼표 [0] 2 2 4 2 3" xfId="468"/>
    <cellStyle name="쉼표 [0] 2 2 4 2 3 2" xfId="1188"/>
    <cellStyle name="쉼표 [0] 2 2 4 2 3 2 2" xfId="2628"/>
    <cellStyle name="쉼표 [0] 2 2 4 2 3 2 2 2" xfId="5508"/>
    <cellStyle name="쉼표 [0] 2 2 4 2 3 2 3" xfId="4068"/>
    <cellStyle name="쉼표 [0] 2 2 4 2 3 3" xfId="1908"/>
    <cellStyle name="쉼표 [0] 2 2 4 2 3 3 2" xfId="4788"/>
    <cellStyle name="쉼표 [0] 2 2 4 2 3 4" xfId="3348"/>
    <cellStyle name="쉼표 [0] 2 2 4 2 4" xfId="828"/>
    <cellStyle name="쉼표 [0] 2 2 4 2 4 2" xfId="2268"/>
    <cellStyle name="쉼표 [0] 2 2 4 2 4 2 2" xfId="5148"/>
    <cellStyle name="쉼표 [0] 2 2 4 2 4 3" xfId="3708"/>
    <cellStyle name="쉼표 [0] 2 2 4 2 5" xfId="1548"/>
    <cellStyle name="쉼표 [0] 2 2 4 2 5 2" xfId="4428"/>
    <cellStyle name="쉼표 [0] 2 2 4 2 6" xfId="2988"/>
    <cellStyle name="쉼표 [0] 2 2 4 3" xfId="218"/>
    <cellStyle name="쉼표 [0] 2 2 4 3 2" xfId="578"/>
    <cellStyle name="쉼표 [0] 2 2 4 3 2 2" xfId="1298"/>
    <cellStyle name="쉼표 [0] 2 2 4 3 2 2 2" xfId="2738"/>
    <cellStyle name="쉼표 [0] 2 2 4 3 2 2 2 2" xfId="5618"/>
    <cellStyle name="쉼표 [0] 2 2 4 3 2 2 3" xfId="4178"/>
    <cellStyle name="쉼표 [0] 2 2 4 3 2 3" xfId="2018"/>
    <cellStyle name="쉼표 [0] 2 2 4 3 2 3 2" xfId="4898"/>
    <cellStyle name="쉼표 [0] 2 2 4 3 2 4" xfId="3458"/>
    <cellStyle name="쉼표 [0] 2 2 4 3 3" xfId="938"/>
    <cellStyle name="쉼표 [0] 2 2 4 3 3 2" xfId="2378"/>
    <cellStyle name="쉼표 [0] 2 2 4 3 3 2 2" xfId="5258"/>
    <cellStyle name="쉼표 [0] 2 2 4 3 3 3" xfId="3818"/>
    <cellStyle name="쉼표 [0] 2 2 4 3 4" xfId="1658"/>
    <cellStyle name="쉼표 [0] 2 2 4 3 4 2" xfId="4538"/>
    <cellStyle name="쉼표 [0] 2 2 4 3 5" xfId="3098"/>
    <cellStyle name="쉼표 [0] 2 2 4 4" xfId="398"/>
    <cellStyle name="쉼표 [0] 2 2 4 4 2" xfId="1118"/>
    <cellStyle name="쉼표 [0] 2 2 4 4 2 2" xfId="2558"/>
    <cellStyle name="쉼표 [0] 2 2 4 4 2 2 2" xfId="5438"/>
    <cellStyle name="쉼표 [0] 2 2 4 4 2 3" xfId="3998"/>
    <cellStyle name="쉼표 [0] 2 2 4 4 3" xfId="1838"/>
    <cellStyle name="쉼표 [0] 2 2 4 4 3 2" xfId="4718"/>
    <cellStyle name="쉼표 [0] 2 2 4 4 4" xfId="3278"/>
    <cellStyle name="쉼표 [0] 2 2 4 5" xfId="758"/>
    <cellStyle name="쉼표 [0] 2 2 4 5 2" xfId="2198"/>
    <cellStyle name="쉼표 [0] 2 2 4 5 2 2" xfId="5078"/>
    <cellStyle name="쉼표 [0] 2 2 4 5 3" xfId="3638"/>
    <cellStyle name="쉼표 [0] 2 2 4 6" xfId="1478"/>
    <cellStyle name="쉼표 [0] 2 2 4 6 2" xfId="4358"/>
    <cellStyle name="쉼표 [0] 2 2 4 7" xfId="2918"/>
    <cellStyle name="쉼표 [0] 2 2 5" xfId="68"/>
    <cellStyle name="쉼표 [0] 2 2 5 2" xfId="138"/>
    <cellStyle name="쉼표 [0] 2 2 5 2 2" xfId="318"/>
    <cellStyle name="쉼표 [0] 2 2 5 2 2 2" xfId="678"/>
    <cellStyle name="쉼표 [0] 2 2 5 2 2 2 2" xfId="1398"/>
    <cellStyle name="쉼표 [0] 2 2 5 2 2 2 2 2" xfId="2838"/>
    <cellStyle name="쉼표 [0] 2 2 5 2 2 2 2 2 2" xfId="5718"/>
    <cellStyle name="쉼표 [0] 2 2 5 2 2 2 2 3" xfId="4278"/>
    <cellStyle name="쉼표 [0] 2 2 5 2 2 2 3" xfId="2118"/>
    <cellStyle name="쉼표 [0] 2 2 5 2 2 2 3 2" xfId="4998"/>
    <cellStyle name="쉼표 [0] 2 2 5 2 2 2 4" xfId="3558"/>
    <cellStyle name="쉼표 [0] 2 2 5 2 2 3" xfId="1038"/>
    <cellStyle name="쉼표 [0] 2 2 5 2 2 3 2" xfId="2478"/>
    <cellStyle name="쉼표 [0] 2 2 5 2 2 3 2 2" xfId="5358"/>
    <cellStyle name="쉼표 [0] 2 2 5 2 2 3 3" xfId="3918"/>
    <cellStyle name="쉼표 [0] 2 2 5 2 2 4" xfId="1758"/>
    <cellStyle name="쉼표 [0] 2 2 5 2 2 4 2" xfId="4638"/>
    <cellStyle name="쉼표 [0] 2 2 5 2 2 5" xfId="3198"/>
    <cellStyle name="쉼표 [0] 2 2 5 2 3" xfId="498"/>
    <cellStyle name="쉼표 [0] 2 2 5 2 3 2" xfId="1218"/>
    <cellStyle name="쉼표 [0] 2 2 5 2 3 2 2" xfId="2658"/>
    <cellStyle name="쉼표 [0] 2 2 5 2 3 2 2 2" xfId="5538"/>
    <cellStyle name="쉼표 [0] 2 2 5 2 3 2 3" xfId="4098"/>
    <cellStyle name="쉼표 [0] 2 2 5 2 3 3" xfId="1938"/>
    <cellStyle name="쉼표 [0] 2 2 5 2 3 3 2" xfId="4818"/>
    <cellStyle name="쉼표 [0] 2 2 5 2 3 4" xfId="3378"/>
    <cellStyle name="쉼표 [0] 2 2 5 2 4" xfId="858"/>
    <cellStyle name="쉼표 [0] 2 2 5 2 4 2" xfId="2298"/>
    <cellStyle name="쉼표 [0] 2 2 5 2 4 2 2" xfId="5178"/>
    <cellStyle name="쉼표 [0] 2 2 5 2 4 3" xfId="3738"/>
    <cellStyle name="쉼표 [0] 2 2 5 2 5" xfId="1578"/>
    <cellStyle name="쉼표 [0] 2 2 5 2 5 2" xfId="4458"/>
    <cellStyle name="쉼표 [0] 2 2 5 2 6" xfId="3018"/>
    <cellStyle name="쉼표 [0] 2 2 5 3" xfId="248"/>
    <cellStyle name="쉼표 [0] 2 2 5 3 2" xfId="608"/>
    <cellStyle name="쉼표 [0] 2 2 5 3 2 2" xfId="1328"/>
    <cellStyle name="쉼표 [0] 2 2 5 3 2 2 2" xfId="2768"/>
    <cellStyle name="쉼표 [0] 2 2 5 3 2 2 2 2" xfId="5648"/>
    <cellStyle name="쉼표 [0] 2 2 5 3 2 2 3" xfId="4208"/>
    <cellStyle name="쉼표 [0] 2 2 5 3 2 3" xfId="2048"/>
    <cellStyle name="쉼표 [0] 2 2 5 3 2 3 2" xfId="4928"/>
    <cellStyle name="쉼표 [0] 2 2 5 3 2 4" xfId="3488"/>
    <cellStyle name="쉼표 [0] 2 2 5 3 3" xfId="968"/>
    <cellStyle name="쉼표 [0] 2 2 5 3 3 2" xfId="2408"/>
    <cellStyle name="쉼표 [0] 2 2 5 3 3 2 2" xfId="5288"/>
    <cellStyle name="쉼표 [0] 2 2 5 3 3 3" xfId="3848"/>
    <cellStyle name="쉼표 [0] 2 2 5 3 4" xfId="1688"/>
    <cellStyle name="쉼표 [0] 2 2 5 3 4 2" xfId="4568"/>
    <cellStyle name="쉼표 [0] 2 2 5 3 5" xfId="3128"/>
    <cellStyle name="쉼표 [0] 2 2 5 4" xfId="428"/>
    <cellStyle name="쉼표 [0] 2 2 5 4 2" xfId="1148"/>
    <cellStyle name="쉼표 [0] 2 2 5 4 2 2" xfId="2588"/>
    <cellStyle name="쉼표 [0] 2 2 5 4 2 2 2" xfId="5468"/>
    <cellStyle name="쉼표 [0] 2 2 5 4 2 3" xfId="4028"/>
    <cellStyle name="쉼표 [0] 2 2 5 4 3" xfId="1868"/>
    <cellStyle name="쉼표 [0] 2 2 5 4 3 2" xfId="4748"/>
    <cellStyle name="쉼표 [0] 2 2 5 4 4" xfId="3308"/>
    <cellStyle name="쉼표 [0] 2 2 5 5" xfId="788"/>
    <cellStyle name="쉼표 [0] 2 2 5 5 2" xfId="2228"/>
    <cellStyle name="쉼표 [0] 2 2 5 5 2 2" xfId="5108"/>
    <cellStyle name="쉼표 [0] 2 2 5 5 3" xfId="3668"/>
    <cellStyle name="쉼표 [0] 2 2 5 6" xfId="1508"/>
    <cellStyle name="쉼표 [0] 2 2 5 6 2" xfId="4388"/>
    <cellStyle name="쉼표 [0] 2 2 5 7" xfId="2948"/>
    <cellStyle name="쉼표 [0] 2 2 6" xfId="78"/>
    <cellStyle name="쉼표 [0] 2 2 6 2" xfId="258"/>
    <cellStyle name="쉼표 [0] 2 2 6 2 2" xfId="618"/>
    <cellStyle name="쉼표 [0] 2 2 6 2 2 2" xfId="1338"/>
    <cellStyle name="쉼표 [0] 2 2 6 2 2 2 2" xfId="2778"/>
    <cellStyle name="쉼표 [0] 2 2 6 2 2 2 2 2" xfId="5658"/>
    <cellStyle name="쉼표 [0] 2 2 6 2 2 2 3" xfId="4218"/>
    <cellStyle name="쉼표 [0] 2 2 6 2 2 3" xfId="2058"/>
    <cellStyle name="쉼표 [0] 2 2 6 2 2 3 2" xfId="4938"/>
    <cellStyle name="쉼표 [0] 2 2 6 2 2 4" xfId="3498"/>
    <cellStyle name="쉼표 [0] 2 2 6 2 3" xfId="978"/>
    <cellStyle name="쉼표 [0] 2 2 6 2 3 2" xfId="2418"/>
    <cellStyle name="쉼표 [0] 2 2 6 2 3 2 2" xfId="5298"/>
    <cellStyle name="쉼표 [0] 2 2 6 2 3 3" xfId="3858"/>
    <cellStyle name="쉼표 [0] 2 2 6 2 4" xfId="1698"/>
    <cellStyle name="쉼표 [0] 2 2 6 2 4 2" xfId="4578"/>
    <cellStyle name="쉼표 [0] 2 2 6 2 5" xfId="3138"/>
    <cellStyle name="쉼표 [0] 2 2 6 3" xfId="438"/>
    <cellStyle name="쉼표 [0] 2 2 6 3 2" xfId="1158"/>
    <cellStyle name="쉼표 [0] 2 2 6 3 2 2" xfId="2598"/>
    <cellStyle name="쉼표 [0] 2 2 6 3 2 2 2" xfId="5478"/>
    <cellStyle name="쉼표 [0] 2 2 6 3 2 3" xfId="4038"/>
    <cellStyle name="쉼표 [0] 2 2 6 3 3" xfId="1878"/>
    <cellStyle name="쉼표 [0] 2 2 6 3 3 2" xfId="4758"/>
    <cellStyle name="쉼표 [0] 2 2 6 3 4" xfId="3318"/>
    <cellStyle name="쉼표 [0] 2 2 6 4" xfId="798"/>
    <cellStyle name="쉼표 [0] 2 2 6 4 2" xfId="2238"/>
    <cellStyle name="쉼표 [0] 2 2 6 4 2 2" xfId="5118"/>
    <cellStyle name="쉼표 [0] 2 2 6 4 3" xfId="3678"/>
    <cellStyle name="쉼표 [0] 2 2 6 5" xfId="1518"/>
    <cellStyle name="쉼표 [0] 2 2 6 5 2" xfId="4398"/>
    <cellStyle name="쉼표 [0] 2 2 6 6" xfId="2958"/>
    <cellStyle name="쉼표 [0] 2 2 7" xfId="148"/>
    <cellStyle name="쉼표 [0] 2 2 7 2" xfId="328"/>
    <cellStyle name="쉼표 [0] 2 2 7 2 2" xfId="688"/>
    <cellStyle name="쉼표 [0] 2 2 7 2 2 2" xfId="1408"/>
    <cellStyle name="쉼표 [0] 2 2 7 2 2 2 2" xfId="2848"/>
    <cellStyle name="쉼표 [0] 2 2 7 2 2 2 2 2" xfId="5728"/>
    <cellStyle name="쉼표 [0] 2 2 7 2 2 2 3" xfId="4288"/>
    <cellStyle name="쉼표 [0] 2 2 7 2 2 3" xfId="2128"/>
    <cellStyle name="쉼표 [0] 2 2 7 2 2 3 2" xfId="5008"/>
    <cellStyle name="쉼표 [0] 2 2 7 2 2 4" xfId="3568"/>
    <cellStyle name="쉼표 [0] 2 2 7 2 3" xfId="1048"/>
    <cellStyle name="쉼표 [0] 2 2 7 2 3 2" xfId="2488"/>
    <cellStyle name="쉼표 [0] 2 2 7 2 3 2 2" xfId="5368"/>
    <cellStyle name="쉼표 [0] 2 2 7 2 3 3" xfId="3928"/>
    <cellStyle name="쉼표 [0] 2 2 7 2 4" xfId="1768"/>
    <cellStyle name="쉼표 [0] 2 2 7 2 4 2" xfId="4648"/>
    <cellStyle name="쉼표 [0] 2 2 7 2 5" xfId="3208"/>
    <cellStyle name="쉼표 [0] 2 2 7 3" xfId="508"/>
    <cellStyle name="쉼표 [0] 2 2 7 3 2" xfId="1228"/>
    <cellStyle name="쉼표 [0] 2 2 7 3 2 2" xfId="2668"/>
    <cellStyle name="쉼표 [0] 2 2 7 3 2 2 2" xfId="5548"/>
    <cellStyle name="쉼표 [0] 2 2 7 3 2 3" xfId="4108"/>
    <cellStyle name="쉼표 [0] 2 2 7 3 3" xfId="1948"/>
    <cellStyle name="쉼표 [0] 2 2 7 3 3 2" xfId="4828"/>
    <cellStyle name="쉼표 [0] 2 2 7 3 4" xfId="3388"/>
    <cellStyle name="쉼표 [0] 2 2 7 4" xfId="868"/>
    <cellStyle name="쉼표 [0] 2 2 7 4 2" xfId="2308"/>
    <cellStyle name="쉼표 [0] 2 2 7 4 2 2" xfId="5188"/>
    <cellStyle name="쉼표 [0] 2 2 7 4 3" xfId="3748"/>
    <cellStyle name="쉼표 [0] 2 2 7 5" xfId="1588"/>
    <cellStyle name="쉼표 [0] 2 2 7 5 2" xfId="4468"/>
    <cellStyle name="쉼표 [0] 2 2 7 6" xfId="3028"/>
    <cellStyle name="쉼표 [0] 2 2 8" xfId="158"/>
    <cellStyle name="쉼표 [0] 2 2 8 2" xfId="338"/>
    <cellStyle name="쉼표 [0] 2 2 8 2 2" xfId="698"/>
    <cellStyle name="쉼표 [0] 2 2 8 2 2 2" xfId="1418"/>
    <cellStyle name="쉼표 [0] 2 2 8 2 2 2 2" xfId="2858"/>
    <cellStyle name="쉼표 [0] 2 2 8 2 2 2 2 2" xfId="5738"/>
    <cellStyle name="쉼표 [0] 2 2 8 2 2 2 3" xfId="4298"/>
    <cellStyle name="쉼표 [0] 2 2 8 2 2 3" xfId="2138"/>
    <cellStyle name="쉼표 [0] 2 2 8 2 2 3 2" xfId="5018"/>
    <cellStyle name="쉼표 [0] 2 2 8 2 2 4" xfId="3578"/>
    <cellStyle name="쉼표 [0] 2 2 8 2 3" xfId="1058"/>
    <cellStyle name="쉼표 [0] 2 2 8 2 3 2" xfId="2498"/>
    <cellStyle name="쉼표 [0] 2 2 8 2 3 2 2" xfId="5378"/>
    <cellStyle name="쉼표 [0] 2 2 8 2 3 3" xfId="3938"/>
    <cellStyle name="쉼표 [0] 2 2 8 2 4" xfId="1778"/>
    <cellStyle name="쉼표 [0] 2 2 8 2 4 2" xfId="4658"/>
    <cellStyle name="쉼표 [0] 2 2 8 2 5" xfId="3218"/>
    <cellStyle name="쉼표 [0] 2 2 8 3" xfId="518"/>
    <cellStyle name="쉼표 [0] 2 2 8 3 2" xfId="1238"/>
    <cellStyle name="쉼표 [0] 2 2 8 3 2 2" xfId="2678"/>
    <cellStyle name="쉼표 [0] 2 2 8 3 2 2 2" xfId="5558"/>
    <cellStyle name="쉼표 [0] 2 2 8 3 2 3" xfId="4118"/>
    <cellStyle name="쉼표 [0] 2 2 8 3 3" xfId="1958"/>
    <cellStyle name="쉼표 [0] 2 2 8 3 3 2" xfId="4838"/>
    <cellStyle name="쉼표 [0] 2 2 8 3 4" xfId="3398"/>
    <cellStyle name="쉼표 [0] 2 2 8 4" xfId="878"/>
    <cellStyle name="쉼표 [0] 2 2 8 4 2" xfId="2318"/>
    <cellStyle name="쉼표 [0] 2 2 8 4 2 2" xfId="5198"/>
    <cellStyle name="쉼표 [0] 2 2 8 4 3" xfId="3758"/>
    <cellStyle name="쉼표 [0] 2 2 8 5" xfId="1598"/>
    <cellStyle name="쉼표 [0] 2 2 8 5 2" xfId="4478"/>
    <cellStyle name="쉼표 [0] 2 2 8 6" xfId="3038"/>
    <cellStyle name="쉼표 [0] 2 2 9" xfId="168"/>
    <cellStyle name="쉼표 [0] 2 2 9 2" xfId="348"/>
    <cellStyle name="쉼표 [0] 2 2 9 2 2" xfId="708"/>
    <cellStyle name="쉼표 [0] 2 2 9 2 2 2" xfId="1428"/>
    <cellStyle name="쉼표 [0] 2 2 9 2 2 2 2" xfId="2868"/>
    <cellStyle name="쉼표 [0] 2 2 9 2 2 2 2 2" xfId="5748"/>
    <cellStyle name="쉼표 [0] 2 2 9 2 2 2 3" xfId="4308"/>
    <cellStyle name="쉼표 [0] 2 2 9 2 2 3" xfId="2148"/>
    <cellStyle name="쉼표 [0] 2 2 9 2 2 3 2" xfId="5028"/>
    <cellStyle name="쉼표 [0] 2 2 9 2 2 4" xfId="3588"/>
    <cellStyle name="쉼표 [0] 2 2 9 2 3" xfId="1068"/>
    <cellStyle name="쉼표 [0] 2 2 9 2 3 2" xfId="2508"/>
    <cellStyle name="쉼표 [0] 2 2 9 2 3 2 2" xfId="5388"/>
    <cellStyle name="쉼표 [0] 2 2 9 2 3 3" xfId="3948"/>
    <cellStyle name="쉼표 [0] 2 2 9 2 4" xfId="1788"/>
    <cellStyle name="쉼표 [0] 2 2 9 2 4 2" xfId="4668"/>
    <cellStyle name="쉼표 [0] 2 2 9 2 5" xfId="3228"/>
    <cellStyle name="쉼표 [0] 2 2 9 3" xfId="528"/>
    <cellStyle name="쉼표 [0] 2 2 9 3 2" xfId="1248"/>
    <cellStyle name="쉼표 [0] 2 2 9 3 2 2" xfId="2688"/>
    <cellStyle name="쉼표 [0] 2 2 9 3 2 2 2" xfId="5568"/>
    <cellStyle name="쉼표 [0] 2 2 9 3 2 3" xfId="4128"/>
    <cellStyle name="쉼표 [0] 2 2 9 3 3" xfId="1968"/>
    <cellStyle name="쉼표 [0] 2 2 9 3 3 2" xfId="4848"/>
    <cellStyle name="쉼표 [0] 2 2 9 3 4" xfId="3408"/>
    <cellStyle name="쉼표 [0] 2 2 9 4" xfId="888"/>
    <cellStyle name="쉼표 [0] 2 2 9 4 2" xfId="2328"/>
    <cellStyle name="쉼표 [0] 2 2 9 4 2 2" xfId="5208"/>
    <cellStyle name="쉼표 [0] 2 2 9 4 3" xfId="3768"/>
    <cellStyle name="쉼표 [0] 2 2 9 5" xfId="1608"/>
    <cellStyle name="쉼표 [0] 2 2 9 5 2" xfId="4488"/>
    <cellStyle name="쉼표 [0] 2 2 9 6" xfId="3048"/>
    <cellStyle name="쉼표 [0] 2 3" xfId="13"/>
    <cellStyle name="쉼표 [0] 2 3 2" xfId="43"/>
    <cellStyle name="쉼표 [0] 2 3 2 2" xfId="113"/>
    <cellStyle name="쉼표 [0] 2 3 2 2 2" xfId="293"/>
    <cellStyle name="쉼표 [0] 2 3 2 2 2 2" xfId="653"/>
    <cellStyle name="쉼표 [0] 2 3 2 2 2 2 2" xfId="1373"/>
    <cellStyle name="쉼표 [0] 2 3 2 2 2 2 2 2" xfId="2813"/>
    <cellStyle name="쉼표 [0] 2 3 2 2 2 2 2 2 2" xfId="5693"/>
    <cellStyle name="쉼표 [0] 2 3 2 2 2 2 2 3" xfId="4253"/>
    <cellStyle name="쉼표 [0] 2 3 2 2 2 2 3" xfId="2093"/>
    <cellStyle name="쉼표 [0] 2 3 2 2 2 2 3 2" xfId="4973"/>
    <cellStyle name="쉼표 [0] 2 3 2 2 2 2 4" xfId="3533"/>
    <cellStyle name="쉼표 [0] 2 3 2 2 2 3" xfId="1013"/>
    <cellStyle name="쉼표 [0] 2 3 2 2 2 3 2" xfId="2453"/>
    <cellStyle name="쉼표 [0] 2 3 2 2 2 3 2 2" xfId="5333"/>
    <cellStyle name="쉼표 [0] 2 3 2 2 2 3 3" xfId="3893"/>
    <cellStyle name="쉼표 [0] 2 3 2 2 2 4" xfId="1733"/>
    <cellStyle name="쉼표 [0] 2 3 2 2 2 4 2" xfId="4613"/>
    <cellStyle name="쉼표 [0] 2 3 2 2 2 5" xfId="3173"/>
    <cellStyle name="쉼표 [0] 2 3 2 2 3" xfId="473"/>
    <cellStyle name="쉼표 [0] 2 3 2 2 3 2" xfId="1193"/>
    <cellStyle name="쉼표 [0] 2 3 2 2 3 2 2" xfId="2633"/>
    <cellStyle name="쉼표 [0] 2 3 2 2 3 2 2 2" xfId="5513"/>
    <cellStyle name="쉼표 [0] 2 3 2 2 3 2 3" xfId="4073"/>
    <cellStyle name="쉼표 [0] 2 3 2 2 3 3" xfId="1913"/>
    <cellStyle name="쉼표 [0] 2 3 2 2 3 3 2" xfId="4793"/>
    <cellStyle name="쉼표 [0] 2 3 2 2 3 4" xfId="3353"/>
    <cellStyle name="쉼표 [0] 2 3 2 2 4" xfId="833"/>
    <cellStyle name="쉼표 [0] 2 3 2 2 4 2" xfId="2273"/>
    <cellStyle name="쉼표 [0] 2 3 2 2 4 2 2" xfId="5153"/>
    <cellStyle name="쉼표 [0] 2 3 2 2 4 3" xfId="3713"/>
    <cellStyle name="쉼표 [0] 2 3 2 2 5" xfId="1553"/>
    <cellStyle name="쉼표 [0] 2 3 2 2 5 2" xfId="4433"/>
    <cellStyle name="쉼표 [0] 2 3 2 2 6" xfId="2993"/>
    <cellStyle name="쉼표 [0] 2 3 2 3" xfId="223"/>
    <cellStyle name="쉼표 [0] 2 3 2 3 2" xfId="583"/>
    <cellStyle name="쉼표 [0] 2 3 2 3 2 2" xfId="1303"/>
    <cellStyle name="쉼표 [0] 2 3 2 3 2 2 2" xfId="2743"/>
    <cellStyle name="쉼표 [0] 2 3 2 3 2 2 2 2" xfId="5623"/>
    <cellStyle name="쉼표 [0] 2 3 2 3 2 2 3" xfId="4183"/>
    <cellStyle name="쉼표 [0] 2 3 2 3 2 3" xfId="2023"/>
    <cellStyle name="쉼표 [0] 2 3 2 3 2 3 2" xfId="4903"/>
    <cellStyle name="쉼표 [0] 2 3 2 3 2 4" xfId="3463"/>
    <cellStyle name="쉼표 [0] 2 3 2 3 3" xfId="943"/>
    <cellStyle name="쉼표 [0] 2 3 2 3 3 2" xfId="2383"/>
    <cellStyle name="쉼표 [0] 2 3 2 3 3 2 2" xfId="5263"/>
    <cellStyle name="쉼표 [0] 2 3 2 3 3 3" xfId="3823"/>
    <cellStyle name="쉼표 [0] 2 3 2 3 4" xfId="1663"/>
    <cellStyle name="쉼표 [0] 2 3 2 3 4 2" xfId="4543"/>
    <cellStyle name="쉼표 [0] 2 3 2 3 5" xfId="3103"/>
    <cellStyle name="쉼표 [0] 2 3 2 4" xfId="403"/>
    <cellStyle name="쉼표 [0] 2 3 2 4 2" xfId="1123"/>
    <cellStyle name="쉼표 [0] 2 3 2 4 2 2" xfId="2563"/>
    <cellStyle name="쉼표 [0] 2 3 2 4 2 2 2" xfId="5443"/>
    <cellStyle name="쉼표 [0] 2 3 2 4 2 3" xfId="4003"/>
    <cellStyle name="쉼표 [0] 2 3 2 4 3" xfId="1843"/>
    <cellStyle name="쉼표 [0] 2 3 2 4 3 2" xfId="4723"/>
    <cellStyle name="쉼표 [0] 2 3 2 4 4" xfId="3283"/>
    <cellStyle name="쉼표 [0] 2 3 2 5" xfId="763"/>
    <cellStyle name="쉼표 [0] 2 3 2 5 2" xfId="2203"/>
    <cellStyle name="쉼표 [0] 2 3 2 5 2 2" xfId="5083"/>
    <cellStyle name="쉼표 [0] 2 3 2 5 3" xfId="3643"/>
    <cellStyle name="쉼표 [0] 2 3 2 6" xfId="1483"/>
    <cellStyle name="쉼표 [0] 2 3 2 6 2" xfId="4363"/>
    <cellStyle name="쉼표 [0] 2 3 2 7" xfId="2923"/>
    <cellStyle name="쉼표 [0] 2 3 3" xfId="83"/>
    <cellStyle name="쉼표 [0] 2 3 3 2" xfId="263"/>
    <cellStyle name="쉼표 [0] 2 3 3 2 2" xfId="623"/>
    <cellStyle name="쉼표 [0] 2 3 3 2 2 2" xfId="1343"/>
    <cellStyle name="쉼표 [0] 2 3 3 2 2 2 2" xfId="2783"/>
    <cellStyle name="쉼표 [0] 2 3 3 2 2 2 2 2" xfId="5663"/>
    <cellStyle name="쉼표 [0] 2 3 3 2 2 2 3" xfId="4223"/>
    <cellStyle name="쉼표 [0] 2 3 3 2 2 3" xfId="2063"/>
    <cellStyle name="쉼표 [0] 2 3 3 2 2 3 2" xfId="4943"/>
    <cellStyle name="쉼표 [0] 2 3 3 2 2 4" xfId="3503"/>
    <cellStyle name="쉼표 [0] 2 3 3 2 3" xfId="983"/>
    <cellStyle name="쉼표 [0] 2 3 3 2 3 2" xfId="2423"/>
    <cellStyle name="쉼표 [0] 2 3 3 2 3 2 2" xfId="5303"/>
    <cellStyle name="쉼표 [0] 2 3 3 2 3 3" xfId="3863"/>
    <cellStyle name="쉼표 [0] 2 3 3 2 4" xfId="1703"/>
    <cellStyle name="쉼표 [0] 2 3 3 2 4 2" xfId="4583"/>
    <cellStyle name="쉼표 [0] 2 3 3 2 5" xfId="3143"/>
    <cellStyle name="쉼표 [0] 2 3 3 3" xfId="443"/>
    <cellStyle name="쉼표 [0] 2 3 3 3 2" xfId="1163"/>
    <cellStyle name="쉼표 [0] 2 3 3 3 2 2" xfId="2603"/>
    <cellStyle name="쉼표 [0] 2 3 3 3 2 2 2" xfId="5483"/>
    <cellStyle name="쉼표 [0] 2 3 3 3 2 3" xfId="4043"/>
    <cellStyle name="쉼표 [0] 2 3 3 3 3" xfId="1883"/>
    <cellStyle name="쉼표 [0] 2 3 3 3 3 2" xfId="4763"/>
    <cellStyle name="쉼표 [0] 2 3 3 3 4" xfId="3323"/>
    <cellStyle name="쉼표 [0] 2 3 3 4" xfId="803"/>
    <cellStyle name="쉼표 [0] 2 3 3 4 2" xfId="2243"/>
    <cellStyle name="쉼표 [0] 2 3 3 4 2 2" xfId="5123"/>
    <cellStyle name="쉼표 [0] 2 3 3 4 3" xfId="3683"/>
    <cellStyle name="쉼표 [0] 2 3 3 5" xfId="1523"/>
    <cellStyle name="쉼표 [0] 2 3 3 5 2" xfId="4403"/>
    <cellStyle name="쉼표 [0] 2 3 3 6" xfId="2963"/>
    <cellStyle name="쉼표 [0] 2 3 4" xfId="193"/>
    <cellStyle name="쉼표 [0] 2 3 4 2" xfId="553"/>
    <cellStyle name="쉼표 [0] 2 3 4 2 2" xfId="1273"/>
    <cellStyle name="쉼표 [0] 2 3 4 2 2 2" xfId="2713"/>
    <cellStyle name="쉼표 [0] 2 3 4 2 2 2 2" xfId="5593"/>
    <cellStyle name="쉼표 [0] 2 3 4 2 2 3" xfId="4153"/>
    <cellStyle name="쉼표 [0] 2 3 4 2 3" xfId="1993"/>
    <cellStyle name="쉼표 [0] 2 3 4 2 3 2" xfId="4873"/>
    <cellStyle name="쉼표 [0] 2 3 4 2 4" xfId="3433"/>
    <cellStyle name="쉼표 [0] 2 3 4 3" xfId="913"/>
    <cellStyle name="쉼표 [0] 2 3 4 3 2" xfId="2353"/>
    <cellStyle name="쉼표 [0] 2 3 4 3 2 2" xfId="5233"/>
    <cellStyle name="쉼표 [0] 2 3 4 3 3" xfId="3793"/>
    <cellStyle name="쉼표 [0] 2 3 4 4" xfId="1633"/>
    <cellStyle name="쉼표 [0] 2 3 4 4 2" xfId="4513"/>
    <cellStyle name="쉼표 [0] 2 3 4 5" xfId="3073"/>
    <cellStyle name="쉼표 [0] 2 3 5" xfId="373"/>
    <cellStyle name="쉼표 [0] 2 3 5 2" xfId="1093"/>
    <cellStyle name="쉼표 [0] 2 3 5 2 2" xfId="2533"/>
    <cellStyle name="쉼표 [0] 2 3 5 2 2 2" xfId="5413"/>
    <cellStyle name="쉼표 [0] 2 3 5 2 3" xfId="3973"/>
    <cellStyle name="쉼표 [0] 2 3 5 3" xfId="1813"/>
    <cellStyle name="쉼표 [0] 2 3 5 3 2" xfId="4693"/>
    <cellStyle name="쉼표 [0] 2 3 5 4" xfId="3253"/>
    <cellStyle name="쉼표 [0] 2 3 6" xfId="733"/>
    <cellStyle name="쉼표 [0] 2 3 6 2" xfId="2173"/>
    <cellStyle name="쉼표 [0] 2 3 6 2 2" xfId="5053"/>
    <cellStyle name="쉼표 [0] 2 3 6 3" xfId="3613"/>
    <cellStyle name="쉼표 [0] 2 3 7" xfId="1453"/>
    <cellStyle name="쉼표 [0] 2 3 7 2" xfId="4333"/>
    <cellStyle name="쉼표 [0] 2 3 8" xfId="2893"/>
    <cellStyle name="쉼표 [0] 2 4" xfId="23"/>
    <cellStyle name="쉼표 [0] 2 4 2" xfId="53"/>
    <cellStyle name="쉼표 [0] 2 4 2 2" xfId="123"/>
    <cellStyle name="쉼표 [0] 2 4 2 2 2" xfId="303"/>
    <cellStyle name="쉼표 [0] 2 4 2 2 2 2" xfId="663"/>
    <cellStyle name="쉼표 [0] 2 4 2 2 2 2 2" xfId="1383"/>
    <cellStyle name="쉼표 [0] 2 4 2 2 2 2 2 2" xfId="2823"/>
    <cellStyle name="쉼표 [0] 2 4 2 2 2 2 2 2 2" xfId="5703"/>
    <cellStyle name="쉼표 [0] 2 4 2 2 2 2 2 3" xfId="4263"/>
    <cellStyle name="쉼표 [0] 2 4 2 2 2 2 3" xfId="2103"/>
    <cellStyle name="쉼표 [0] 2 4 2 2 2 2 3 2" xfId="4983"/>
    <cellStyle name="쉼표 [0] 2 4 2 2 2 2 4" xfId="3543"/>
    <cellStyle name="쉼표 [0] 2 4 2 2 2 3" xfId="1023"/>
    <cellStyle name="쉼표 [0] 2 4 2 2 2 3 2" xfId="2463"/>
    <cellStyle name="쉼표 [0] 2 4 2 2 2 3 2 2" xfId="5343"/>
    <cellStyle name="쉼표 [0] 2 4 2 2 2 3 3" xfId="3903"/>
    <cellStyle name="쉼표 [0] 2 4 2 2 2 4" xfId="1743"/>
    <cellStyle name="쉼표 [0] 2 4 2 2 2 4 2" xfId="4623"/>
    <cellStyle name="쉼표 [0] 2 4 2 2 2 5" xfId="3183"/>
    <cellStyle name="쉼표 [0] 2 4 2 2 3" xfId="483"/>
    <cellStyle name="쉼표 [0] 2 4 2 2 3 2" xfId="1203"/>
    <cellStyle name="쉼표 [0] 2 4 2 2 3 2 2" xfId="2643"/>
    <cellStyle name="쉼표 [0] 2 4 2 2 3 2 2 2" xfId="5523"/>
    <cellStyle name="쉼표 [0] 2 4 2 2 3 2 3" xfId="4083"/>
    <cellStyle name="쉼표 [0] 2 4 2 2 3 3" xfId="1923"/>
    <cellStyle name="쉼표 [0] 2 4 2 2 3 3 2" xfId="4803"/>
    <cellStyle name="쉼표 [0] 2 4 2 2 3 4" xfId="3363"/>
    <cellStyle name="쉼표 [0] 2 4 2 2 4" xfId="843"/>
    <cellStyle name="쉼표 [0] 2 4 2 2 4 2" xfId="2283"/>
    <cellStyle name="쉼표 [0] 2 4 2 2 4 2 2" xfId="5163"/>
    <cellStyle name="쉼표 [0] 2 4 2 2 4 3" xfId="3723"/>
    <cellStyle name="쉼표 [0] 2 4 2 2 5" xfId="1563"/>
    <cellStyle name="쉼표 [0] 2 4 2 2 5 2" xfId="4443"/>
    <cellStyle name="쉼표 [0] 2 4 2 2 6" xfId="3003"/>
    <cellStyle name="쉼표 [0] 2 4 2 3" xfId="233"/>
    <cellStyle name="쉼표 [0] 2 4 2 3 2" xfId="593"/>
    <cellStyle name="쉼표 [0] 2 4 2 3 2 2" xfId="1313"/>
    <cellStyle name="쉼표 [0] 2 4 2 3 2 2 2" xfId="2753"/>
    <cellStyle name="쉼표 [0] 2 4 2 3 2 2 2 2" xfId="5633"/>
    <cellStyle name="쉼표 [0] 2 4 2 3 2 2 3" xfId="4193"/>
    <cellStyle name="쉼표 [0] 2 4 2 3 2 3" xfId="2033"/>
    <cellStyle name="쉼표 [0] 2 4 2 3 2 3 2" xfId="4913"/>
    <cellStyle name="쉼표 [0] 2 4 2 3 2 4" xfId="3473"/>
    <cellStyle name="쉼표 [0] 2 4 2 3 3" xfId="953"/>
    <cellStyle name="쉼표 [0] 2 4 2 3 3 2" xfId="2393"/>
    <cellStyle name="쉼표 [0] 2 4 2 3 3 2 2" xfId="5273"/>
    <cellStyle name="쉼표 [0] 2 4 2 3 3 3" xfId="3833"/>
    <cellStyle name="쉼표 [0] 2 4 2 3 4" xfId="1673"/>
    <cellStyle name="쉼표 [0] 2 4 2 3 4 2" xfId="4553"/>
    <cellStyle name="쉼표 [0] 2 4 2 3 5" xfId="3113"/>
    <cellStyle name="쉼표 [0] 2 4 2 4" xfId="413"/>
    <cellStyle name="쉼표 [0] 2 4 2 4 2" xfId="1133"/>
    <cellStyle name="쉼표 [0] 2 4 2 4 2 2" xfId="2573"/>
    <cellStyle name="쉼표 [0] 2 4 2 4 2 2 2" xfId="5453"/>
    <cellStyle name="쉼표 [0] 2 4 2 4 2 3" xfId="4013"/>
    <cellStyle name="쉼표 [0] 2 4 2 4 3" xfId="1853"/>
    <cellStyle name="쉼표 [0] 2 4 2 4 3 2" xfId="4733"/>
    <cellStyle name="쉼표 [0] 2 4 2 4 4" xfId="3293"/>
    <cellStyle name="쉼표 [0] 2 4 2 5" xfId="773"/>
    <cellStyle name="쉼표 [0] 2 4 2 5 2" xfId="2213"/>
    <cellStyle name="쉼표 [0] 2 4 2 5 2 2" xfId="5093"/>
    <cellStyle name="쉼표 [0] 2 4 2 5 3" xfId="3653"/>
    <cellStyle name="쉼표 [0] 2 4 2 6" xfId="1493"/>
    <cellStyle name="쉼표 [0] 2 4 2 6 2" xfId="4373"/>
    <cellStyle name="쉼표 [0] 2 4 2 7" xfId="2933"/>
    <cellStyle name="쉼표 [0] 2 4 3" xfId="93"/>
    <cellStyle name="쉼표 [0] 2 4 3 2" xfId="273"/>
    <cellStyle name="쉼표 [0] 2 4 3 2 2" xfId="633"/>
    <cellStyle name="쉼표 [0] 2 4 3 2 2 2" xfId="1353"/>
    <cellStyle name="쉼표 [0] 2 4 3 2 2 2 2" xfId="2793"/>
    <cellStyle name="쉼표 [0] 2 4 3 2 2 2 2 2" xfId="5673"/>
    <cellStyle name="쉼표 [0] 2 4 3 2 2 2 3" xfId="4233"/>
    <cellStyle name="쉼표 [0] 2 4 3 2 2 3" xfId="2073"/>
    <cellStyle name="쉼표 [0] 2 4 3 2 2 3 2" xfId="4953"/>
    <cellStyle name="쉼표 [0] 2 4 3 2 2 4" xfId="3513"/>
    <cellStyle name="쉼표 [0] 2 4 3 2 3" xfId="993"/>
    <cellStyle name="쉼표 [0] 2 4 3 2 3 2" xfId="2433"/>
    <cellStyle name="쉼표 [0] 2 4 3 2 3 2 2" xfId="5313"/>
    <cellStyle name="쉼표 [0] 2 4 3 2 3 3" xfId="3873"/>
    <cellStyle name="쉼표 [0] 2 4 3 2 4" xfId="1713"/>
    <cellStyle name="쉼표 [0] 2 4 3 2 4 2" xfId="4593"/>
    <cellStyle name="쉼표 [0] 2 4 3 2 5" xfId="3153"/>
    <cellStyle name="쉼표 [0] 2 4 3 3" xfId="453"/>
    <cellStyle name="쉼표 [0] 2 4 3 3 2" xfId="1173"/>
    <cellStyle name="쉼표 [0] 2 4 3 3 2 2" xfId="2613"/>
    <cellStyle name="쉼표 [0] 2 4 3 3 2 2 2" xfId="5493"/>
    <cellStyle name="쉼표 [0] 2 4 3 3 2 3" xfId="4053"/>
    <cellStyle name="쉼표 [0] 2 4 3 3 3" xfId="1893"/>
    <cellStyle name="쉼표 [0] 2 4 3 3 3 2" xfId="4773"/>
    <cellStyle name="쉼표 [0] 2 4 3 3 4" xfId="3333"/>
    <cellStyle name="쉼표 [0] 2 4 3 4" xfId="813"/>
    <cellStyle name="쉼표 [0] 2 4 3 4 2" xfId="2253"/>
    <cellStyle name="쉼표 [0] 2 4 3 4 2 2" xfId="5133"/>
    <cellStyle name="쉼표 [0] 2 4 3 4 3" xfId="3693"/>
    <cellStyle name="쉼표 [0] 2 4 3 5" xfId="1533"/>
    <cellStyle name="쉼표 [0] 2 4 3 5 2" xfId="4413"/>
    <cellStyle name="쉼표 [0] 2 4 3 6" xfId="2973"/>
    <cellStyle name="쉼표 [0] 2 4 4" xfId="203"/>
    <cellStyle name="쉼표 [0] 2 4 4 2" xfId="563"/>
    <cellStyle name="쉼표 [0] 2 4 4 2 2" xfId="1283"/>
    <cellStyle name="쉼표 [0] 2 4 4 2 2 2" xfId="2723"/>
    <cellStyle name="쉼표 [0] 2 4 4 2 2 2 2" xfId="5603"/>
    <cellStyle name="쉼표 [0] 2 4 4 2 2 3" xfId="4163"/>
    <cellStyle name="쉼표 [0] 2 4 4 2 3" xfId="2003"/>
    <cellStyle name="쉼표 [0] 2 4 4 2 3 2" xfId="4883"/>
    <cellStyle name="쉼표 [0] 2 4 4 2 4" xfId="3443"/>
    <cellStyle name="쉼표 [0] 2 4 4 3" xfId="923"/>
    <cellStyle name="쉼표 [0] 2 4 4 3 2" xfId="2363"/>
    <cellStyle name="쉼표 [0] 2 4 4 3 2 2" xfId="5243"/>
    <cellStyle name="쉼표 [0] 2 4 4 3 3" xfId="3803"/>
    <cellStyle name="쉼표 [0] 2 4 4 4" xfId="1643"/>
    <cellStyle name="쉼표 [0] 2 4 4 4 2" xfId="4523"/>
    <cellStyle name="쉼표 [0] 2 4 4 5" xfId="3083"/>
    <cellStyle name="쉼표 [0] 2 4 5" xfId="383"/>
    <cellStyle name="쉼표 [0] 2 4 5 2" xfId="1103"/>
    <cellStyle name="쉼표 [0] 2 4 5 2 2" xfId="2543"/>
    <cellStyle name="쉼표 [0] 2 4 5 2 2 2" xfId="5423"/>
    <cellStyle name="쉼표 [0] 2 4 5 2 3" xfId="3983"/>
    <cellStyle name="쉼표 [0] 2 4 5 3" xfId="1823"/>
    <cellStyle name="쉼표 [0] 2 4 5 3 2" xfId="4703"/>
    <cellStyle name="쉼표 [0] 2 4 5 4" xfId="3263"/>
    <cellStyle name="쉼표 [0] 2 4 6" xfId="743"/>
    <cellStyle name="쉼표 [0] 2 4 6 2" xfId="2183"/>
    <cellStyle name="쉼표 [0] 2 4 6 2 2" xfId="5063"/>
    <cellStyle name="쉼표 [0] 2 4 6 3" xfId="3623"/>
    <cellStyle name="쉼표 [0] 2 4 7" xfId="1463"/>
    <cellStyle name="쉼표 [0] 2 4 7 2" xfId="4343"/>
    <cellStyle name="쉼표 [0] 2 4 8" xfId="2903"/>
    <cellStyle name="쉼표 [0] 2 5" xfId="33"/>
    <cellStyle name="쉼표 [0] 2 5 2" xfId="103"/>
    <cellStyle name="쉼표 [0] 2 5 2 2" xfId="283"/>
    <cellStyle name="쉼표 [0] 2 5 2 2 2" xfId="643"/>
    <cellStyle name="쉼표 [0] 2 5 2 2 2 2" xfId="1363"/>
    <cellStyle name="쉼표 [0] 2 5 2 2 2 2 2" xfId="2803"/>
    <cellStyle name="쉼표 [0] 2 5 2 2 2 2 2 2" xfId="5683"/>
    <cellStyle name="쉼표 [0] 2 5 2 2 2 2 3" xfId="4243"/>
    <cellStyle name="쉼표 [0] 2 5 2 2 2 3" xfId="2083"/>
    <cellStyle name="쉼표 [0] 2 5 2 2 2 3 2" xfId="4963"/>
    <cellStyle name="쉼표 [0] 2 5 2 2 2 4" xfId="3523"/>
    <cellStyle name="쉼표 [0] 2 5 2 2 3" xfId="1003"/>
    <cellStyle name="쉼표 [0] 2 5 2 2 3 2" xfId="2443"/>
    <cellStyle name="쉼표 [0] 2 5 2 2 3 2 2" xfId="5323"/>
    <cellStyle name="쉼표 [0] 2 5 2 2 3 3" xfId="3883"/>
    <cellStyle name="쉼표 [0] 2 5 2 2 4" xfId="1723"/>
    <cellStyle name="쉼표 [0] 2 5 2 2 4 2" xfId="4603"/>
    <cellStyle name="쉼표 [0] 2 5 2 2 5" xfId="3163"/>
    <cellStyle name="쉼표 [0] 2 5 2 3" xfId="463"/>
    <cellStyle name="쉼표 [0] 2 5 2 3 2" xfId="1183"/>
    <cellStyle name="쉼표 [0] 2 5 2 3 2 2" xfId="2623"/>
    <cellStyle name="쉼표 [0] 2 5 2 3 2 2 2" xfId="5503"/>
    <cellStyle name="쉼표 [0] 2 5 2 3 2 3" xfId="4063"/>
    <cellStyle name="쉼표 [0] 2 5 2 3 3" xfId="1903"/>
    <cellStyle name="쉼표 [0] 2 5 2 3 3 2" xfId="4783"/>
    <cellStyle name="쉼표 [0] 2 5 2 3 4" xfId="3343"/>
    <cellStyle name="쉼표 [0] 2 5 2 4" xfId="823"/>
    <cellStyle name="쉼표 [0] 2 5 2 4 2" xfId="2263"/>
    <cellStyle name="쉼표 [0] 2 5 2 4 2 2" xfId="5143"/>
    <cellStyle name="쉼표 [0] 2 5 2 4 3" xfId="3703"/>
    <cellStyle name="쉼표 [0] 2 5 2 5" xfId="1543"/>
    <cellStyle name="쉼표 [0] 2 5 2 5 2" xfId="4423"/>
    <cellStyle name="쉼표 [0] 2 5 2 6" xfId="2983"/>
    <cellStyle name="쉼표 [0] 2 5 3" xfId="213"/>
    <cellStyle name="쉼표 [0] 2 5 3 2" xfId="573"/>
    <cellStyle name="쉼표 [0] 2 5 3 2 2" xfId="1293"/>
    <cellStyle name="쉼표 [0] 2 5 3 2 2 2" xfId="2733"/>
    <cellStyle name="쉼표 [0] 2 5 3 2 2 2 2" xfId="5613"/>
    <cellStyle name="쉼표 [0] 2 5 3 2 2 3" xfId="4173"/>
    <cellStyle name="쉼표 [0] 2 5 3 2 3" xfId="2013"/>
    <cellStyle name="쉼표 [0] 2 5 3 2 3 2" xfId="4893"/>
    <cellStyle name="쉼표 [0] 2 5 3 2 4" xfId="3453"/>
    <cellStyle name="쉼표 [0] 2 5 3 3" xfId="933"/>
    <cellStyle name="쉼표 [0] 2 5 3 3 2" xfId="2373"/>
    <cellStyle name="쉼표 [0] 2 5 3 3 2 2" xfId="5253"/>
    <cellStyle name="쉼표 [0] 2 5 3 3 3" xfId="3813"/>
    <cellStyle name="쉼표 [0] 2 5 3 4" xfId="1653"/>
    <cellStyle name="쉼표 [0] 2 5 3 4 2" xfId="4533"/>
    <cellStyle name="쉼표 [0] 2 5 3 5" xfId="3093"/>
    <cellStyle name="쉼표 [0] 2 5 4" xfId="393"/>
    <cellStyle name="쉼표 [0] 2 5 4 2" xfId="1113"/>
    <cellStyle name="쉼표 [0] 2 5 4 2 2" xfId="2553"/>
    <cellStyle name="쉼표 [0] 2 5 4 2 2 2" xfId="5433"/>
    <cellStyle name="쉼표 [0] 2 5 4 2 3" xfId="3993"/>
    <cellStyle name="쉼표 [0] 2 5 4 3" xfId="1833"/>
    <cellStyle name="쉼표 [0] 2 5 4 3 2" xfId="4713"/>
    <cellStyle name="쉼표 [0] 2 5 4 4" xfId="3273"/>
    <cellStyle name="쉼표 [0] 2 5 5" xfId="753"/>
    <cellStyle name="쉼표 [0] 2 5 5 2" xfId="2193"/>
    <cellStyle name="쉼표 [0] 2 5 5 2 2" xfId="5073"/>
    <cellStyle name="쉼표 [0] 2 5 5 3" xfId="3633"/>
    <cellStyle name="쉼표 [0] 2 5 6" xfId="1473"/>
    <cellStyle name="쉼표 [0] 2 5 6 2" xfId="4353"/>
    <cellStyle name="쉼표 [0] 2 5 7" xfId="2913"/>
    <cellStyle name="쉼표 [0] 2 6" xfId="63"/>
    <cellStyle name="쉼표 [0] 2 6 2" xfId="133"/>
    <cellStyle name="쉼표 [0] 2 6 2 2" xfId="313"/>
    <cellStyle name="쉼표 [0] 2 6 2 2 2" xfId="673"/>
    <cellStyle name="쉼표 [0] 2 6 2 2 2 2" xfId="1393"/>
    <cellStyle name="쉼표 [0] 2 6 2 2 2 2 2" xfId="2833"/>
    <cellStyle name="쉼표 [0] 2 6 2 2 2 2 2 2" xfId="5713"/>
    <cellStyle name="쉼표 [0] 2 6 2 2 2 2 3" xfId="4273"/>
    <cellStyle name="쉼표 [0] 2 6 2 2 2 3" xfId="2113"/>
    <cellStyle name="쉼표 [0] 2 6 2 2 2 3 2" xfId="4993"/>
    <cellStyle name="쉼표 [0] 2 6 2 2 2 4" xfId="3553"/>
    <cellStyle name="쉼표 [0] 2 6 2 2 3" xfId="1033"/>
    <cellStyle name="쉼표 [0] 2 6 2 2 3 2" xfId="2473"/>
    <cellStyle name="쉼표 [0] 2 6 2 2 3 2 2" xfId="5353"/>
    <cellStyle name="쉼표 [0] 2 6 2 2 3 3" xfId="3913"/>
    <cellStyle name="쉼표 [0] 2 6 2 2 4" xfId="1753"/>
    <cellStyle name="쉼표 [0] 2 6 2 2 4 2" xfId="4633"/>
    <cellStyle name="쉼표 [0] 2 6 2 2 5" xfId="3193"/>
    <cellStyle name="쉼표 [0] 2 6 2 3" xfId="493"/>
    <cellStyle name="쉼표 [0] 2 6 2 3 2" xfId="1213"/>
    <cellStyle name="쉼표 [0] 2 6 2 3 2 2" xfId="2653"/>
    <cellStyle name="쉼표 [0] 2 6 2 3 2 2 2" xfId="5533"/>
    <cellStyle name="쉼표 [0] 2 6 2 3 2 3" xfId="4093"/>
    <cellStyle name="쉼표 [0] 2 6 2 3 3" xfId="1933"/>
    <cellStyle name="쉼표 [0] 2 6 2 3 3 2" xfId="4813"/>
    <cellStyle name="쉼표 [0] 2 6 2 3 4" xfId="3373"/>
    <cellStyle name="쉼표 [0] 2 6 2 4" xfId="853"/>
    <cellStyle name="쉼표 [0] 2 6 2 4 2" xfId="2293"/>
    <cellStyle name="쉼표 [0] 2 6 2 4 2 2" xfId="5173"/>
    <cellStyle name="쉼표 [0] 2 6 2 4 3" xfId="3733"/>
    <cellStyle name="쉼표 [0] 2 6 2 5" xfId="1573"/>
    <cellStyle name="쉼표 [0] 2 6 2 5 2" xfId="4453"/>
    <cellStyle name="쉼표 [0] 2 6 2 6" xfId="3013"/>
    <cellStyle name="쉼표 [0] 2 6 3" xfId="243"/>
    <cellStyle name="쉼표 [0] 2 6 3 2" xfId="603"/>
    <cellStyle name="쉼표 [0] 2 6 3 2 2" xfId="1323"/>
    <cellStyle name="쉼표 [0] 2 6 3 2 2 2" xfId="2763"/>
    <cellStyle name="쉼표 [0] 2 6 3 2 2 2 2" xfId="5643"/>
    <cellStyle name="쉼표 [0] 2 6 3 2 2 3" xfId="4203"/>
    <cellStyle name="쉼표 [0] 2 6 3 2 3" xfId="2043"/>
    <cellStyle name="쉼표 [0] 2 6 3 2 3 2" xfId="4923"/>
    <cellStyle name="쉼표 [0] 2 6 3 2 4" xfId="3483"/>
    <cellStyle name="쉼표 [0] 2 6 3 3" xfId="963"/>
    <cellStyle name="쉼표 [0] 2 6 3 3 2" xfId="2403"/>
    <cellStyle name="쉼표 [0] 2 6 3 3 2 2" xfId="5283"/>
    <cellStyle name="쉼표 [0] 2 6 3 3 3" xfId="3843"/>
    <cellStyle name="쉼표 [0] 2 6 3 4" xfId="1683"/>
    <cellStyle name="쉼표 [0] 2 6 3 4 2" xfId="4563"/>
    <cellStyle name="쉼표 [0] 2 6 3 5" xfId="3123"/>
    <cellStyle name="쉼표 [0] 2 6 4" xfId="423"/>
    <cellStyle name="쉼표 [0] 2 6 4 2" xfId="1143"/>
    <cellStyle name="쉼표 [0] 2 6 4 2 2" xfId="2583"/>
    <cellStyle name="쉼표 [0] 2 6 4 2 2 2" xfId="5463"/>
    <cellStyle name="쉼표 [0] 2 6 4 2 3" xfId="4023"/>
    <cellStyle name="쉼표 [0] 2 6 4 3" xfId="1863"/>
    <cellStyle name="쉼표 [0] 2 6 4 3 2" xfId="4743"/>
    <cellStyle name="쉼표 [0] 2 6 4 4" xfId="3303"/>
    <cellStyle name="쉼표 [0] 2 6 5" xfId="783"/>
    <cellStyle name="쉼표 [0] 2 6 5 2" xfId="2223"/>
    <cellStyle name="쉼표 [0] 2 6 5 2 2" xfId="5103"/>
    <cellStyle name="쉼표 [0] 2 6 5 3" xfId="3663"/>
    <cellStyle name="쉼표 [0] 2 6 6" xfId="1503"/>
    <cellStyle name="쉼표 [0] 2 6 6 2" xfId="4383"/>
    <cellStyle name="쉼표 [0] 2 6 7" xfId="2943"/>
    <cellStyle name="쉼표 [0] 2 7" xfId="73"/>
    <cellStyle name="쉼표 [0] 2 7 2" xfId="253"/>
    <cellStyle name="쉼표 [0] 2 7 2 2" xfId="613"/>
    <cellStyle name="쉼표 [0] 2 7 2 2 2" xfId="1333"/>
    <cellStyle name="쉼표 [0] 2 7 2 2 2 2" xfId="2773"/>
    <cellStyle name="쉼표 [0] 2 7 2 2 2 2 2" xfId="5653"/>
    <cellStyle name="쉼표 [0] 2 7 2 2 2 3" xfId="4213"/>
    <cellStyle name="쉼표 [0] 2 7 2 2 3" xfId="2053"/>
    <cellStyle name="쉼표 [0] 2 7 2 2 3 2" xfId="4933"/>
    <cellStyle name="쉼표 [0] 2 7 2 2 4" xfId="3493"/>
    <cellStyle name="쉼표 [0] 2 7 2 3" xfId="973"/>
    <cellStyle name="쉼표 [0] 2 7 2 3 2" xfId="2413"/>
    <cellStyle name="쉼표 [0] 2 7 2 3 2 2" xfId="5293"/>
    <cellStyle name="쉼표 [0] 2 7 2 3 3" xfId="3853"/>
    <cellStyle name="쉼표 [0] 2 7 2 4" xfId="1693"/>
    <cellStyle name="쉼표 [0] 2 7 2 4 2" xfId="4573"/>
    <cellStyle name="쉼표 [0] 2 7 2 5" xfId="3133"/>
    <cellStyle name="쉼표 [0] 2 7 3" xfId="433"/>
    <cellStyle name="쉼표 [0] 2 7 3 2" xfId="1153"/>
    <cellStyle name="쉼표 [0] 2 7 3 2 2" xfId="2593"/>
    <cellStyle name="쉼표 [0] 2 7 3 2 2 2" xfId="5473"/>
    <cellStyle name="쉼표 [0] 2 7 3 2 3" xfId="4033"/>
    <cellStyle name="쉼표 [0] 2 7 3 3" xfId="1873"/>
    <cellStyle name="쉼표 [0] 2 7 3 3 2" xfId="4753"/>
    <cellStyle name="쉼표 [0] 2 7 3 4" xfId="3313"/>
    <cellStyle name="쉼표 [0] 2 7 4" xfId="793"/>
    <cellStyle name="쉼표 [0] 2 7 4 2" xfId="2233"/>
    <cellStyle name="쉼표 [0] 2 7 4 2 2" xfId="5113"/>
    <cellStyle name="쉼표 [0] 2 7 4 3" xfId="3673"/>
    <cellStyle name="쉼표 [0] 2 7 5" xfId="1513"/>
    <cellStyle name="쉼표 [0] 2 7 5 2" xfId="4393"/>
    <cellStyle name="쉼표 [0] 2 7 6" xfId="2953"/>
    <cellStyle name="쉼표 [0] 2 8" xfId="143"/>
    <cellStyle name="쉼표 [0] 2 8 2" xfId="323"/>
    <cellStyle name="쉼표 [0] 2 8 2 2" xfId="683"/>
    <cellStyle name="쉼표 [0] 2 8 2 2 2" xfId="1403"/>
    <cellStyle name="쉼표 [0] 2 8 2 2 2 2" xfId="2843"/>
    <cellStyle name="쉼표 [0] 2 8 2 2 2 2 2" xfId="5723"/>
    <cellStyle name="쉼표 [0] 2 8 2 2 2 3" xfId="4283"/>
    <cellStyle name="쉼표 [0] 2 8 2 2 3" xfId="2123"/>
    <cellStyle name="쉼표 [0] 2 8 2 2 3 2" xfId="5003"/>
    <cellStyle name="쉼표 [0] 2 8 2 2 4" xfId="3563"/>
    <cellStyle name="쉼표 [0] 2 8 2 3" xfId="1043"/>
    <cellStyle name="쉼표 [0] 2 8 2 3 2" xfId="2483"/>
    <cellStyle name="쉼표 [0] 2 8 2 3 2 2" xfId="5363"/>
    <cellStyle name="쉼표 [0] 2 8 2 3 3" xfId="3923"/>
    <cellStyle name="쉼표 [0] 2 8 2 4" xfId="1763"/>
    <cellStyle name="쉼표 [0] 2 8 2 4 2" xfId="4643"/>
    <cellStyle name="쉼표 [0] 2 8 2 5" xfId="3203"/>
    <cellStyle name="쉼표 [0] 2 8 3" xfId="503"/>
    <cellStyle name="쉼표 [0] 2 8 3 2" xfId="1223"/>
    <cellStyle name="쉼표 [0] 2 8 3 2 2" xfId="2663"/>
    <cellStyle name="쉼표 [0] 2 8 3 2 2 2" xfId="5543"/>
    <cellStyle name="쉼표 [0] 2 8 3 2 3" xfId="4103"/>
    <cellStyle name="쉼표 [0] 2 8 3 3" xfId="1943"/>
    <cellStyle name="쉼표 [0] 2 8 3 3 2" xfId="4823"/>
    <cellStyle name="쉼표 [0] 2 8 3 4" xfId="3383"/>
    <cellStyle name="쉼표 [0] 2 8 4" xfId="863"/>
    <cellStyle name="쉼표 [0] 2 8 4 2" xfId="2303"/>
    <cellStyle name="쉼표 [0] 2 8 4 2 2" xfId="5183"/>
    <cellStyle name="쉼표 [0] 2 8 4 3" xfId="3743"/>
    <cellStyle name="쉼표 [0] 2 8 5" xfId="1583"/>
    <cellStyle name="쉼표 [0] 2 8 5 2" xfId="4463"/>
    <cellStyle name="쉼표 [0] 2 8 6" xfId="3023"/>
    <cellStyle name="쉼표 [0] 2 9" xfId="153"/>
    <cellStyle name="쉼표 [0] 2 9 2" xfId="333"/>
    <cellStyle name="쉼표 [0] 2 9 2 2" xfId="693"/>
    <cellStyle name="쉼표 [0] 2 9 2 2 2" xfId="1413"/>
    <cellStyle name="쉼표 [0] 2 9 2 2 2 2" xfId="2853"/>
    <cellStyle name="쉼표 [0] 2 9 2 2 2 2 2" xfId="5733"/>
    <cellStyle name="쉼표 [0] 2 9 2 2 2 3" xfId="4293"/>
    <cellStyle name="쉼표 [0] 2 9 2 2 3" xfId="2133"/>
    <cellStyle name="쉼표 [0] 2 9 2 2 3 2" xfId="5013"/>
    <cellStyle name="쉼표 [0] 2 9 2 2 4" xfId="3573"/>
    <cellStyle name="쉼표 [0] 2 9 2 3" xfId="1053"/>
    <cellStyle name="쉼표 [0] 2 9 2 3 2" xfId="2493"/>
    <cellStyle name="쉼표 [0] 2 9 2 3 2 2" xfId="5373"/>
    <cellStyle name="쉼표 [0] 2 9 2 3 3" xfId="3933"/>
    <cellStyle name="쉼표 [0] 2 9 2 4" xfId="1773"/>
    <cellStyle name="쉼표 [0] 2 9 2 4 2" xfId="4653"/>
    <cellStyle name="쉼표 [0] 2 9 2 5" xfId="3213"/>
    <cellStyle name="쉼표 [0] 2 9 3" xfId="513"/>
    <cellStyle name="쉼표 [0] 2 9 3 2" xfId="1233"/>
    <cellStyle name="쉼표 [0] 2 9 3 2 2" xfId="2673"/>
    <cellStyle name="쉼표 [0] 2 9 3 2 2 2" xfId="5553"/>
    <cellStyle name="쉼표 [0] 2 9 3 2 3" xfId="4113"/>
    <cellStyle name="쉼표 [0] 2 9 3 3" xfId="1953"/>
    <cellStyle name="쉼표 [0] 2 9 3 3 2" xfId="4833"/>
    <cellStyle name="쉼표 [0] 2 9 3 4" xfId="3393"/>
    <cellStyle name="쉼표 [0] 2 9 4" xfId="873"/>
    <cellStyle name="쉼표 [0] 2 9 4 2" xfId="2313"/>
    <cellStyle name="쉼표 [0] 2 9 4 2 2" xfId="5193"/>
    <cellStyle name="쉼표 [0] 2 9 4 3" xfId="3753"/>
    <cellStyle name="쉼표 [0] 2 9 5" xfId="1593"/>
    <cellStyle name="쉼표 [0] 2 9 5 2" xfId="4473"/>
    <cellStyle name="쉼표 [0] 2 9 6" xfId="3033"/>
    <cellStyle name="쉼표 [0] 20" xfId="2881"/>
    <cellStyle name="쉼표 [0] 21" xfId="5768"/>
    <cellStyle name="쉼표 [0] 3" xfId="4"/>
    <cellStyle name="쉼표 [0] 3 10" xfId="164"/>
    <cellStyle name="쉼표 [0] 3 10 2" xfId="344"/>
    <cellStyle name="쉼표 [0] 3 10 2 2" xfId="704"/>
    <cellStyle name="쉼표 [0] 3 10 2 2 2" xfId="1424"/>
    <cellStyle name="쉼표 [0] 3 10 2 2 2 2" xfId="2864"/>
    <cellStyle name="쉼표 [0] 3 10 2 2 2 2 2" xfId="5744"/>
    <cellStyle name="쉼표 [0] 3 10 2 2 2 3" xfId="4304"/>
    <cellStyle name="쉼표 [0] 3 10 2 2 3" xfId="2144"/>
    <cellStyle name="쉼표 [0] 3 10 2 2 3 2" xfId="5024"/>
    <cellStyle name="쉼표 [0] 3 10 2 2 4" xfId="3584"/>
    <cellStyle name="쉼표 [0] 3 10 2 3" xfId="1064"/>
    <cellStyle name="쉼표 [0] 3 10 2 3 2" xfId="2504"/>
    <cellStyle name="쉼표 [0] 3 10 2 3 2 2" xfId="5384"/>
    <cellStyle name="쉼표 [0] 3 10 2 3 3" xfId="3944"/>
    <cellStyle name="쉼표 [0] 3 10 2 4" xfId="1784"/>
    <cellStyle name="쉼표 [0] 3 10 2 4 2" xfId="4664"/>
    <cellStyle name="쉼표 [0] 3 10 2 5" xfId="3224"/>
    <cellStyle name="쉼표 [0] 3 10 3" xfId="524"/>
    <cellStyle name="쉼표 [0] 3 10 3 2" xfId="1244"/>
    <cellStyle name="쉼표 [0] 3 10 3 2 2" xfId="2684"/>
    <cellStyle name="쉼표 [0] 3 10 3 2 2 2" xfId="5564"/>
    <cellStyle name="쉼표 [0] 3 10 3 2 3" xfId="4124"/>
    <cellStyle name="쉼표 [0] 3 10 3 3" xfId="1964"/>
    <cellStyle name="쉼표 [0] 3 10 3 3 2" xfId="4844"/>
    <cellStyle name="쉼표 [0] 3 10 3 4" xfId="3404"/>
    <cellStyle name="쉼표 [0] 3 10 4" xfId="884"/>
    <cellStyle name="쉼표 [0] 3 10 4 2" xfId="2324"/>
    <cellStyle name="쉼표 [0] 3 10 4 2 2" xfId="5204"/>
    <cellStyle name="쉼표 [0] 3 10 4 3" xfId="3764"/>
    <cellStyle name="쉼표 [0] 3 10 5" xfId="1604"/>
    <cellStyle name="쉼표 [0] 3 10 5 2" xfId="4484"/>
    <cellStyle name="쉼표 [0] 3 10 6" xfId="3044"/>
    <cellStyle name="쉼표 [0] 3 11" xfId="174"/>
    <cellStyle name="쉼표 [0] 3 11 2" xfId="354"/>
    <cellStyle name="쉼표 [0] 3 11 2 2" xfId="714"/>
    <cellStyle name="쉼표 [0] 3 11 2 2 2" xfId="1434"/>
    <cellStyle name="쉼표 [0] 3 11 2 2 2 2" xfId="2874"/>
    <cellStyle name="쉼표 [0] 3 11 2 2 2 2 2" xfId="5754"/>
    <cellStyle name="쉼표 [0] 3 11 2 2 2 3" xfId="4314"/>
    <cellStyle name="쉼표 [0] 3 11 2 2 3" xfId="2154"/>
    <cellStyle name="쉼표 [0] 3 11 2 2 3 2" xfId="5034"/>
    <cellStyle name="쉼표 [0] 3 11 2 2 4" xfId="3594"/>
    <cellStyle name="쉼표 [0] 3 11 2 3" xfId="1074"/>
    <cellStyle name="쉼표 [0] 3 11 2 3 2" xfId="2514"/>
    <cellStyle name="쉼표 [0] 3 11 2 3 2 2" xfId="5394"/>
    <cellStyle name="쉼표 [0] 3 11 2 3 3" xfId="3954"/>
    <cellStyle name="쉼표 [0] 3 11 2 4" xfId="1794"/>
    <cellStyle name="쉼표 [0] 3 11 2 4 2" xfId="4674"/>
    <cellStyle name="쉼표 [0] 3 11 2 5" xfId="3234"/>
    <cellStyle name="쉼표 [0] 3 11 3" xfId="534"/>
    <cellStyle name="쉼표 [0] 3 11 3 2" xfId="1254"/>
    <cellStyle name="쉼표 [0] 3 11 3 2 2" xfId="2694"/>
    <cellStyle name="쉼표 [0] 3 11 3 2 2 2" xfId="5574"/>
    <cellStyle name="쉼표 [0] 3 11 3 2 3" xfId="4134"/>
    <cellStyle name="쉼표 [0] 3 11 3 3" xfId="1974"/>
    <cellStyle name="쉼표 [0] 3 11 3 3 2" xfId="4854"/>
    <cellStyle name="쉼표 [0] 3 11 3 4" xfId="3414"/>
    <cellStyle name="쉼표 [0] 3 11 4" xfId="894"/>
    <cellStyle name="쉼표 [0] 3 11 4 2" xfId="2334"/>
    <cellStyle name="쉼표 [0] 3 11 4 2 2" xfId="5214"/>
    <cellStyle name="쉼표 [0] 3 11 4 3" xfId="3774"/>
    <cellStyle name="쉼표 [0] 3 11 5" xfId="1614"/>
    <cellStyle name="쉼표 [0] 3 11 5 2" xfId="4494"/>
    <cellStyle name="쉼표 [0] 3 11 6" xfId="3054"/>
    <cellStyle name="쉼표 [0] 3 12" xfId="184"/>
    <cellStyle name="쉼표 [0] 3 12 2" xfId="544"/>
    <cellStyle name="쉼표 [0] 3 12 2 2" xfId="1264"/>
    <cellStyle name="쉼표 [0] 3 12 2 2 2" xfId="2704"/>
    <cellStyle name="쉼표 [0] 3 12 2 2 2 2" xfId="5584"/>
    <cellStyle name="쉼표 [0] 3 12 2 2 3" xfId="4144"/>
    <cellStyle name="쉼표 [0] 3 12 2 3" xfId="1984"/>
    <cellStyle name="쉼표 [0] 3 12 2 3 2" xfId="4864"/>
    <cellStyle name="쉼표 [0] 3 12 2 4" xfId="3424"/>
    <cellStyle name="쉼표 [0] 3 12 3" xfId="904"/>
    <cellStyle name="쉼표 [0] 3 12 3 2" xfId="2344"/>
    <cellStyle name="쉼표 [0] 3 12 3 2 2" xfId="5224"/>
    <cellStyle name="쉼표 [0] 3 12 3 3" xfId="3784"/>
    <cellStyle name="쉼표 [0] 3 12 4" xfId="1624"/>
    <cellStyle name="쉼표 [0] 3 12 4 2" xfId="4504"/>
    <cellStyle name="쉼표 [0] 3 12 5" xfId="3064"/>
    <cellStyle name="쉼표 [0] 3 13" xfId="364"/>
    <cellStyle name="쉼표 [0] 3 13 2" xfId="1084"/>
    <cellStyle name="쉼표 [0] 3 13 2 2" xfId="2524"/>
    <cellStyle name="쉼표 [0] 3 13 2 2 2" xfId="5404"/>
    <cellStyle name="쉼표 [0] 3 13 2 3" xfId="3964"/>
    <cellStyle name="쉼표 [0] 3 13 3" xfId="1804"/>
    <cellStyle name="쉼표 [0] 3 13 3 2" xfId="4684"/>
    <cellStyle name="쉼표 [0] 3 13 4" xfId="3244"/>
    <cellStyle name="쉼표 [0] 3 14" xfId="724"/>
    <cellStyle name="쉼표 [0] 3 14 2" xfId="2164"/>
    <cellStyle name="쉼표 [0] 3 14 2 2" xfId="5044"/>
    <cellStyle name="쉼표 [0] 3 14 3" xfId="3604"/>
    <cellStyle name="쉼표 [0] 3 15" xfId="1444"/>
    <cellStyle name="쉼표 [0] 3 15 2" xfId="4324"/>
    <cellStyle name="쉼표 [0] 3 16" xfId="2884"/>
    <cellStyle name="쉼표 [0] 3 2" xfId="9"/>
    <cellStyle name="쉼표 [0] 3 2 10" xfId="179"/>
    <cellStyle name="쉼표 [0] 3 2 10 2" xfId="359"/>
    <cellStyle name="쉼표 [0] 3 2 10 2 2" xfId="719"/>
    <cellStyle name="쉼표 [0] 3 2 10 2 2 2" xfId="1439"/>
    <cellStyle name="쉼표 [0] 3 2 10 2 2 2 2" xfId="2879"/>
    <cellStyle name="쉼표 [0] 3 2 10 2 2 2 2 2" xfId="5759"/>
    <cellStyle name="쉼표 [0] 3 2 10 2 2 2 3" xfId="4319"/>
    <cellStyle name="쉼표 [0] 3 2 10 2 2 3" xfId="2159"/>
    <cellStyle name="쉼표 [0] 3 2 10 2 2 3 2" xfId="5039"/>
    <cellStyle name="쉼표 [0] 3 2 10 2 2 4" xfId="3599"/>
    <cellStyle name="쉼표 [0] 3 2 10 2 3" xfId="1079"/>
    <cellStyle name="쉼표 [0] 3 2 10 2 3 2" xfId="2519"/>
    <cellStyle name="쉼표 [0] 3 2 10 2 3 2 2" xfId="5399"/>
    <cellStyle name="쉼표 [0] 3 2 10 2 3 3" xfId="3959"/>
    <cellStyle name="쉼표 [0] 3 2 10 2 4" xfId="1799"/>
    <cellStyle name="쉼표 [0] 3 2 10 2 4 2" xfId="4679"/>
    <cellStyle name="쉼표 [0] 3 2 10 2 5" xfId="3239"/>
    <cellStyle name="쉼표 [0] 3 2 10 3" xfId="539"/>
    <cellStyle name="쉼표 [0] 3 2 10 3 2" xfId="1259"/>
    <cellStyle name="쉼표 [0] 3 2 10 3 2 2" xfId="2699"/>
    <cellStyle name="쉼표 [0] 3 2 10 3 2 2 2" xfId="5579"/>
    <cellStyle name="쉼표 [0] 3 2 10 3 2 3" xfId="4139"/>
    <cellStyle name="쉼표 [0] 3 2 10 3 3" xfId="1979"/>
    <cellStyle name="쉼표 [0] 3 2 10 3 3 2" xfId="4859"/>
    <cellStyle name="쉼표 [0] 3 2 10 3 4" xfId="3419"/>
    <cellStyle name="쉼표 [0] 3 2 10 4" xfId="899"/>
    <cellStyle name="쉼표 [0] 3 2 10 4 2" xfId="2339"/>
    <cellStyle name="쉼표 [0] 3 2 10 4 2 2" xfId="5219"/>
    <cellStyle name="쉼표 [0] 3 2 10 4 3" xfId="3779"/>
    <cellStyle name="쉼표 [0] 3 2 10 5" xfId="1619"/>
    <cellStyle name="쉼표 [0] 3 2 10 5 2" xfId="4499"/>
    <cellStyle name="쉼표 [0] 3 2 10 6" xfId="3059"/>
    <cellStyle name="쉼표 [0] 3 2 11" xfId="189"/>
    <cellStyle name="쉼표 [0] 3 2 11 2" xfId="549"/>
    <cellStyle name="쉼표 [0] 3 2 11 2 2" xfId="1269"/>
    <cellStyle name="쉼표 [0] 3 2 11 2 2 2" xfId="2709"/>
    <cellStyle name="쉼표 [0] 3 2 11 2 2 2 2" xfId="5589"/>
    <cellStyle name="쉼표 [0] 3 2 11 2 2 3" xfId="4149"/>
    <cellStyle name="쉼표 [0] 3 2 11 2 3" xfId="1989"/>
    <cellStyle name="쉼표 [0] 3 2 11 2 3 2" xfId="4869"/>
    <cellStyle name="쉼표 [0] 3 2 11 2 4" xfId="3429"/>
    <cellStyle name="쉼표 [0] 3 2 11 3" xfId="909"/>
    <cellStyle name="쉼표 [0] 3 2 11 3 2" xfId="2349"/>
    <cellStyle name="쉼표 [0] 3 2 11 3 2 2" xfId="5229"/>
    <cellStyle name="쉼표 [0] 3 2 11 3 3" xfId="3789"/>
    <cellStyle name="쉼표 [0] 3 2 11 4" xfId="1629"/>
    <cellStyle name="쉼표 [0] 3 2 11 4 2" xfId="4509"/>
    <cellStyle name="쉼표 [0] 3 2 11 5" xfId="3069"/>
    <cellStyle name="쉼표 [0] 3 2 12" xfId="369"/>
    <cellStyle name="쉼표 [0] 3 2 12 2" xfId="1089"/>
    <cellStyle name="쉼표 [0] 3 2 12 2 2" xfId="2529"/>
    <cellStyle name="쉼표 [0] 3 2 12 2 2 2" xfId="5409"/>
    <cellStyle name="쉼표 [0] 3 2 12 2 3" xfId="3969"/>
    <cellStyle name="쉼표 [0] 3 2 12 3" xfId="1809"/>
    <cellStyle name="쉼표 [0] 3 2 12 3 2" xfId="4689"/>
    <cellStyle name="쉼표 [0] 3 2 12 4" xfId="3249"/>
    <cellStyle name="쉼표 [0] 3 2 13" xfId="729"/>
    <cellStyle name="쉼표 [0] 3 2 13 2" xfId="2169"/>
    <cellStyle name="쉼표 [0] 3 2 13 2 2" xfId="5049"/>
    <cellStyle name="쉼표 [0] 3 2 13 3" xfId="3609"/>
    <cellStyle name="쉼표 [0] 3 2 14" xfId="1449"/>
    <cellStyle name="쉼표 [0] 3 2 14 2" xfId="4329"/>
    <cellStyle name="쉼표 [0] 3 2 15" xfId="2889"/>
    <cellStyle name="쉼표 [0] 3 2 2" xfId="19"/>
    <cellStyle name="쉼표 [0] 3 2 2 2" xfId="49"/>
    <cellStyle name="쉼표 [0] 3 2 2 2 2" xfId="119"/>
    <cellStyle name="쉼표 [0] 3 2 2 2 2 2" xfId="299"/>
    <cellStyle name="쉼표 [0] 3 2 2 2 2 2 2" xfId="659"/>
    <cellStyle name="쉼표 [0] 3 2 2 2 2 2 2 2" xfId="1379"/>
    <cellStyle name="쉼표 [0] 3 2 2 2 2 2 2 2 2" xfId="2819"/>
    <cellStyle name="쉼표 [0] 3 2 2 2 2 2 2 2 2 2" xfId="5699"/>
    <cellStyle name="쉼표 [0] 3 2 2 2 2 2 2 2 3" xfId="4259"/>
    <cellStyle name="쉼표 [0] 3 2 2 2 2 2 2 3" xfId="2099"/>
    <cellStyle name="쉼표 [0] 3 2 2 2 2 2 2 3 2" xfId="4979"/>
    <cellStyle name="쉼표 [0] 3 2 2 2 2 2 2 4" xfId="3539"/>
    <cellStyle name="쉼표 [0] 3 2 2 2 2 2 3" xfId="1019"/>
    <cellStyle name="쉼표 [0] 3 2 2 2 2 2 3 2" xfId="2459"/>
    <cellStyle name="쉼표 [0] 3 2 2 2 2 2 3 2 2" xfId="5339"/>
    <cellStyle name="쉼표 [0] 3 2 2 2 2 2 3 3" xfId="3899"/>
    <cellStyle name="쉼표 [0] 3 2 2 2 2 2 4" xfId="1739"/>
    <cellStyle name="쉼표 [0] 3 2 2 2 2 2 4 2" xfId="4619"/>
    <cellStyle name="쉼표 [0] 3 2 2 2 2 2 5" xfId="3179"/>
    <cellStyle name="쉼표 [0] 3 2 2 2 2 3" xfId="479"/>
    <cellStyle name="쉼표 [0] 3 2 2 2 2 3 2" xfId="1199"/>
    <cellStyle name="쉼표 [0] 3 2 2 2 2 3 2 2" xfId="2639"/>
    <cellStyle name="쉼표 [0] 3 2 2 2 2 3 2 2 2" xfId="5519"/>
    <cellStyle name="쉼표 [0] 3 2 2 2 2 3 2 3" xfId="4079"/>
    <cellStyle name="쉼표 [0] 3 2 2 2 2 3 3" xfId="1919"/>
    <cellStyle name="쉼표 [0] 3 2 2 2 2 3 3 2" xfId="4799"/>
    <cellStyle name="쉼표 [0] 3 2 2 2 2 3 4" xfId="3359"/>
    <cellStyle name="쉼표 [0] 3 2 2 2 2 4" xfId="839"/>
    <cellStyle name="쉼표 [0] 3 2 2 2 2 4 2" xfId="2279"/>
    <cellStyle name="쉼표 [0] 3 2 2 2 2 4 2 2" xfId="5159"/>
    <cellStyle name="쉼표 [0] 3 2 2 2 2 4 3" xfId="3719"/>
    <cellStyle name="쉼표 [0] 3 2 2 2 2 5" xfId="1559"/>
    <cellStyle name="쉼표 [0] 3 2 2 2 2 5 2" xfId="4439"/>
    <cellStyle name="쉼표 [0] 3 2 2 2 2 6" xfId="2999"/>
    <cellStyle name="쉼표 [0] 3 2 2 2 3" xfId="229"/>
    <cellStyle name="쉼표 [0] 3 2 2 2 3 2" xfId="589"/>
    <cellStyle name="쉼표 [0] 3 2 2 2 3 2 2" xfId="1309"/>
    <cellStyle name="쉼표 [0] 3 2 2 2 3 2 2 2" xfId="2749"/>
    <cellStyle name="쉼표 [0] 3 2 2 2 3 2 2 2 2" xfId="5629"/>
    <cellStyle name="쉼표 [0] 3 2 2 2 3 2 2 3" xfId="4189"/>
    <cellStyle name="쉼표 [0] 3 2 2 2 3 2 3" xfId="2029"/>
    <cellStyle name="쉼표 [0] 3 2 2 2 3 2 3 2" xfId="4909"/>
    <cellStyle name="쉼표 [0] 3 2 2 2 3 2 4" xfId="3469"/>
    <cellStyle name="쉼표 [0] 3 2 2 2 3 3" xfId="949"/>
    <cellStyle name="쉼표 [0] 3 2 2 2 3 3 2" xfId="2389"/>
    <cellStyle name="쉼표 [0] 3 2 2 2 3 3 2 2" xfId="5269"/>
    <cellStyle name="쉼표 [0] 3 2 2 2 3 3 3" xfId="3829"/>
    <cellStyle name="쉼표 [0] 3 2 2 2 3 4" xfId="1669"/>
    <cellStyle name="쉼표 [0] 3 2 2 2 3 4 2" xfId="4549"/>
    <cellStyle name="쉼표 [0] 3 2 2 2 3 5" xfId="3109"/>
    <cellStyle name="쉼표 [0] 3 2 2 2 4" xfId="409"/>
    <cellStyle name="쉼표 [0] 3 2 2 2 4 2" xfId="1129"/>
    <cellStyle name="쉼표 [0] 3 2 2 2 4 2 2" xfId="2569"/>
    <cellStyle name="쉼표 [0] 3 2 2 2 4 2 2 2" xfId="5449"/>
    <cellStyle name="쉼표 [0] 3 2 2 2 4 2 3" xfId="4009"/>
    <cellStyle name="쉼표 [0] 3 2 2 2 4 3" xfId="1849"/>
    <cellStyle name="쉼표 [0] 3 2 2 2 4 3 2" xfId="4729"/>
    <cellStyle name="쉼표 [0] 3 2 2 2 4 4" xfId="3289"/>
    <cellStyle name="쉼표 [0] 3 2 2 2 5" xfId="769"/>
    <cellStyle name="쉼표 [0] 3 2 2 2 5 2" xfId="2209"/>
    <cellStyle name="쉼표 [0] 3 2 2 2 5 2 2" xfId="5089"/>
    <cellStyle name="쉼표 [0] 3 2 2 2 5 3" xfId="3649"/>
    <cellStyle name="쉼표 [0] 3 2 2 2 6" xfId="1489"/>
    <cellStyle name="쉼표 [0] 3 2 2 2 6 2" xfId="4369"/>
    <cellStyle name="쉼표 [0] 3 2 2 2 7" xfId="2929"/>
    <cellStyle name="쉼표 [0] 3 2 2 3" xfId="89"/>
    <cellStyle name="쉼표 [0] 3 2 2 3 2" xfId="269"/>
    <cellStyle name="쉼표 [0] 3 2 2 3 2 2" xfId="629"/>
    <cellStyle name="쉼표 [0] 3 2 2 3 2 2 2" xfId="1349"/>
    <cellStyle name="쉼표 [0] 3 2 2 3 2 2 2 2" xfId="2789"/>
    <cellStyle name="쉼표 [0] 3 2 2 3 2 2 2 2 2" xfId="5669"/>
    <cellStyle name="쉼표 [0] 3 2 2 3 2 2 2 3" xfId="4229"/>
    <cellStyle name="쉼표 [0] 3 2 2 3 2 2 3" xfId="2069"/>
    <cellStyle name="쉼표 [0] 3 2 2 3 2 2 3 2" xfId="4949"/>
    <cellStyle name="쉼표 [0] 3 2 2 3 2 2 4" xfId="3509"/>
    <cellStyle name="쉼표 [0] 3 2 2 3 2 3" xfId="989"/>
    <cellStyle name="쉼표 [0] 3 2 2 3 2 3 2" xfId="2429"/>
    <cellStyle name="쉼표 [0] 3 2 2 3 2 3 2 2" xfId="5309"/>
    <cellStyle name="쉼표 [0] 3 2 2 3 2 3 3" xfId="3869"/>
    <cellStyle name="쉼표 [0] 3 2 2 3 2 4" xfId="1709"/>
    <cellStyle name="쉼표 [0] 3 2 2 3 2 4 2" xfId="4589"/>
    <cellStyle name="쉼표 [0] 3 2 2 3 2 5" xfId="3149"/>
    <cellStyle name="쉼표 [0] 3 2 2 3 3" xfId="449"/>
    <cellStyle name="쉼표 [0] 3 2 2 3 3 2" xfId="1169"/>
    <cellStyle name="쉼표 [0] 3 2 2 3 3 2 2" xfId="2609"/>
    <cellStyle name="쉼표 [0] 3 2 2 3 3 2 2 2" xfId="5489"/>
    <cellStyle name="쉼표 [0] 3 2 2 3 3 2 3" xfId="4049"/>
    <cellStyle name="쉼표 [0] 3 2 2 3 3 3" xfId="1889"/>
    <cellStyle name="쉼표 [0] 3 2 2 3 3 3 2" xfId="4769"/>
    <cellStyle name="쉼표 [0] 3 2 2 3 3 4" xfId="3329"/>
    <cellStyle name="쉼표 [0] 3 2 2 3 4" xfId="809"/>
    <cellStyle name="쉼표 [0] 3 2 2 3 4 2" xfId="2249"/>
    <cellStyle name="쉼표 [0] 3 2 2 3 4 2 2" xfId="5129"/>
    <cellStyle name="쉼표 [0] 3 2 2 3 4 3" xfId="3689"/>
    <cellStyle name="쉼표 [0] 3 2 2 3 5" xfId="1529"/>
    <cellStyle name="쉼표 [0] 3 2 2 3 5 2" xfId="4409"/>
    <cellStyle name="쉼표 [0] 3 2 2 3 6" xfId="2969"/>
    <cellStyle name="쉼표 [0] 3 2 2 4" xfId="199"/>
    <cellStyle name="쉼표 [0] 3 2 2 4 2" xfId="559"/>
    <cellStyle name="쉼표 [0] 3 2 2 4 2 2" xfId="1279"/>
    <cellStyle name="쉼표 [0] 3 2 2 4 2 2 2" xfId="2719"/>
    <cellStyle name="쉼표 [0] 3 2 2 4 2 2 2 2" xfId="5599"/>
    <cellStyle name="쉼표 [0] 3 2 2 4 2 2 3" xfId="4159"/>
    <cellStyle name="쉼표 [0] 3 2 2 4 2 3" xfId="1999"/>
    <cellStyle name="쉼표 [0] 3 2 2 4 2 3 2" xfId="4879"/>
    <cellStyle name="쉼표 [0] 3 2 2 4 2 4" xfId="3439"/>
    <cellStyle name="쉼표 [0] 3 2 2 4 3" xfId="919"/>
    <cellStyle name="쉼표 [0] 3 2 2 4 3 2" xfId="2359"/>
    <cellStyle name="쉼표 [0] 3 2 2 4 3 2 2" xfId="5239"/>
    <cellStyle name="쉼표 [0] 3 2 2 4 3 3" xfId="3799"/>
    <cellStyle name="쉼표 [0] 3 2 2 4 4" xfId="1639"/>
    <cellStyle name="쉼표 [0] 3 2 2 4 4 2" xfId="4519"/>
    <cellStyle name="쉼표 [0] 3 2 2 4 5" xfId="3079"/>
    <cellStyle name="쉼표 [0] 3 2 2 5" xfId="379"/>
    <cellStyle name="쉼표 [0] 3 2 2 5 2" xfId="1099"/>
    <cellStyle name="쉼표 [0] 3 2 2 5 2 2" xfId="2539"/>
    <cellStyle name="쉼표 [0] 3 2 2 5 2 2 2" xfId="5419"/>
    <cellStyle name="쉼표 [0] 3 2 2 5 2 3" xfId="3979"/>
    <cellStyle name="쉼표 [0] 3 2 2 5 3" xfId="1819"/>
    <cellStyle name="쉼표 [0] 3 2 2 5 3 2" xfId="4699"/>
    <cellStyle name="쉼표 [0] 3 2 2 5 4" xfId="3259"/>
    <cellStyle name="쉼표 [0] 3 2 2 6" xfId="739"/>
    <cellStyle name="쉼표 [0] 3 2 2 6 2" xfId="2179"/>
    <cellStyle name="쉼표 [0] 3 2 2 6 2 2" xfId="5059"/>
    <cellStyle name="쉼표 [0] 3 2 2 6 3" xfId="3619"/>
    <cellStyle name="쉼표 [0] 3 2 2 7" xfId="1459"/>
    <cellStyle name="쉼표 [0] 3 2 2 7 2" xfId="4339"/>
    <cellStyle name="쉼표 [0] 3 2 2 8" xfId="2899"/>
    <cellStyle name="쉼표 [0] 3 2 3" xfId="29"/>
    <cellStyle name="쉼표 [0] 3 2 3 2" xfId="59"/>
    <cellStyle name="쉼표 [0] 3 2 3 2 2" xfId="129"/>
    <cellStyle name="쉼표 [0] 3 2 3 2 2 2" xfId="309"/>
    <cellStyle name="쉼표 [0] 3 2 3 2 2 2 2" xfId="669"/>
    <cellStyle name="쉼표 [0] 3 2 3 2 2 2 2 2" xfId="1389"/>
    <cellStyle name="쉼표 [0] 3 2 3 2 2 2 2 2 2" xfId="2829"/>
    <cellStyle name="쉼표 [0] 3 2 3 2 2 2 2 2 2 2" xfId="5709"/>
    <cellStyle name="쉼표 [0] 3 2 3 2 2 2 2 2 3" xfId="4269"/>
    <cellStyle name="쉼표 [0] 3 2 3 2 2 2 2 3" xfId="2109"/>
    <cellStyle name="쉼표 [0] 3 2 3 2 2 2 2 3 2" xfId="4989"/>
    <cellStyle name="쉼표 [0] 3 2 3 2 2 2 2 4" xfId="3549"/>
    <cellStyle name="쉼표 [0] 3 2 3 2 2 2 3" xfId="1029"/>
    <cellStyle name="쉼표 [0] 3 2 3 2 2 2 3 2" xfId="2469"/>
    <cellStyle name="쉼표 [0] 3 2 3 2 2 2 3 2 2" xfId="5349"/>
    <cellStyle name="쉼표 [0] 3 2 3 2 2 2 3 3" xfId="3909"/>
    <cellStyle name="쉼표 [0] 3 2 3 2 2 2 4" xfId="1749"/>
    <cellStyle name="쉼표 [0] 3 2 3 2 2 2 4 2" xfId="4629"/>
    <cellStyle name="쉼표 [0] 3 2 3 2 2 2 5" xfId="3189"/>
    <cellStyle name="쉼표 [0] 3 2 3 2 2 3" xfId="489"/>
    <cellStyle name="쉼표 [0] 3 2 3 2 2 3 2" xfId="1209"/>
    <cellStyle name="쉼표 [0] 3 2 3 2 2 3 2 2" xfId="2649"/>
    <cellStyle name="쉼표 [0] 3 2 3 2 2 3 2 2 2" xfId="5529"/>
    <cellStyle name="쉼표 [0] 3 2 3 2 2 3 2 3" xfId="4089"/>
    <cellStyle name="쉼표 [0] 3 2 3 2 2 3 3" xfId="1929"/>
    <cellStyle name="쉼표 [0] 3 2 3 2 2 3 3 2" xfId="4809"/>
    <cellStyle name="쉼표 [0] 3 2 3 2 2 3 4" xfId="3369"/>
    <cellStyle name="쉼표 [0] 3 2 3 2 2 4" xfId="849"/>
    <cellStyle name="쉼표 [0] 3 2 3 2 2 4 2" xfId="2289"/>
    <cellStyle name="쉼표 [0] 3 2 3 2 2 4 2 2" xfId="5169"/>
    <cellStyle name="쉼표 [0] 3 2 3 2 2 4 3" xfId="3729"/>
    <cellStyle name="쉼표 [0] 3 2 3 2 2 5" xfId="1569"/>
    <cellStyle name="쉼표 [0] 3 2 3 2 2 5 2" xfId="4449"/>
    <cellStyle name="쉼표 [0] 3 2 3 2 2 6" xfId="3009"/>
    <cellStyle name="쉼표 [0] 3 2 3 2 3" xfId="239"/>
    <cellStyle name="쉼표 [0] 3 2 3 2 3 2" xfId="599"/>
    <cellStyle name="쉼표 [0] 3 2 3 2 3 2 2" xfId="1319"/>
    <cellStyle name="쉼표 [0] 3 2 3 2 3 2 2 2" xfId="2759"/>
    <cellStyle name="쉼표 [0] 3 2 3 2 3 2 2 2 2" xfId="5639"/>
    <cellStyle name="쉼표 [0] 3 2 3 2 3 2 2 3" xfId="4199"/>
    <cellStyle name="쉼표 [0] 3 2 3 2 3 2 3" xfId="2039"/>
    <cellStyle name="쉼표 [0] 3 2 3 2 3 2 3 2" xfId="4919"/>
    <cellStyle name="쉼표 [0] 3 2 3 2 3 2 4" xfId="3479"/>
    <cellStyle name="쉼표 [0] 3 2 3 2 3 3" xfId="959"/>
    <cellStyle name="쉼표 [0] 3 2 3 2 3 3 2" xfId="2399"/>
    <cellStyle name="쉼표 [0] 3 2 3 2 3 3 2 2" xfId="5279"/>
    <cellStyle name="쉼표 [0] 3 2 3 2 3 3 3" xfId="3839"/>
    <cellStyle name="쉼표 [0] 3 2 3 2 3 4" xfId="1679"/>
    <cellStyle name="쉼표 [0] 3 2 3 2 3 4 2" xfId="4559"/>
    <cellStyle name="쉼표 [0] 3 2 3 2 3 5" xfId="3119"/>
    <cellStyle name="쉼표 [0] 3 2 3 2 4" xfId="419"/>
    <cellStyle name="쉼표 [0] 3 2 3 2 4 2" xfId="1139"/>
    <cellStyle name="쉼표 [0] 3 2 3 2 4 2 2" xfId="2579"/>
    <cellStyle name="쉼표 [0] 3 2 3 2 4 2 2 2" xfId="5459"/>
    <cellStyle name="쉼표 [0] 3 2 3 2 4 2 3" xfId="4019"/>
    <cellStyle name="쉼표 [0] 3 2 3 2 4 3" xfId="1859"/>
    <cellStyle name="쉼표 [0] 3 2 3 2 4 3 2" xfId="4739"/>
    <cellStyle name="쉼표 [0] 3 2 3 2 4 4" xfId="3299"/>
    <cellStyle name="쉼표 [0] 3 2 3 2 5" xfId="779"/>
    <cellStyle name="쉼표 [0] 3 2 3 2 5 2" xfId="2219"/>
    <cellStyle name="쉼표 [0] 3 2 3 2 5 2 2" xfId="5099"/>
    <cellStyle name="쉼표 [0] 3 2 3 2 5 3" xfId="3659"/>
    <cellStyle name="쉼표 [0] 3 2 3 2 6" xfId="1499"/>
    <cellStyle name="쉼표 [0] 3 2 3 2 6 2" xfId="4379"/>
    <cellStyle name="쉼표 [0] 3 2 3 2 7" xfId="2939"/>
    <cellStyle name="쉼표 [0] 3 2 3 3" xfId="99"/>
    <cellStyle name="쉼표 [0] 3 2 3 3 2" xfId="279"/>
    <cellStyle name="쉼표 [0] 3 2 3 3 2 2" xfId="639"/>
    <cellStyle name="쉼표 [0] 3 2 3 3 2 2 2" xfId="1359"/>
    <cellStyle name="쉼표 [0] 3 2 3 3 2 2 2 2" xfId="2799"/>
    <cellStyle name="쉼표 [0] 3 2 3 3 2 2 2 2 2" xfId="5679"/>
    <cellStyle name="쉼표 [0] 3 2 3 3 2 2 2 3" xfId="4239"/>
    <cellStyle name="쉼표 [0] 3 2 3 3 2 2 3" xfId="2079"/>
    <cellStyle name="쉼표 [0] 3 2 3 3 2 2 3 2" xfId="4959"/>
    <cellStyle name="쉼표 [0] 3 2 3 3 2 2 4" xfId="3519"/>
    <cellStyle name="쉼표 [0] 3 2 3 3 2 3" xfId="999"/>
    <cellStyle name="쉼표 [0] 3 2 3 3 2 3 2" xfId="2439"/>
    <cellStyle name="쉼표 [0] 3 2 3 3 2 3 2 2" xfId="5319"/>
    <cellStyle name="쉼표 [0] 3 2 3 3 2 3 3" xfId="3879"/>
    <cellStyle name="쉼표 [0] 3 2 3 3 2 4" xfId="1719"/>
    <cellStyle name="쉼표 [0] 3 2 3 3 2 4 2" xfId="4599"/>
    <cellStyle name="쉼표 [0] 3 2 3 3 2 5" xfId="3159"/>
    <cellStyle name="쉼표 [0] 3 2 3 3 3" xfId="459"/>
    <cellStyle name="쉼표 [0] 3 2 3 3 3 2" xfId="1179"/>
    <cellStyle name="쉼표 [0] 3 2 3 3 3 2 2" xfId="2619"/>
    <cellStyle name="쉼표 [0] 3 2 3 3 3 2 2 2" xfId="5499"/>
    <cellStyle name="쉼표 [0] 3 2 3 3 3 2 3" xfId="4059"/>
    <cellStyle name="쉼표 [0] 3 2 3 3 3 3" xfId="1899"/>
    <cellStyle name="쉼표 [0] 3 2 3 3 3 3 2" xfId="4779"/>
    <cellStyle name="쉼표 [0] 3 2 3 3 3 4" xfId="3339"/>
    <cellStyle name="쉼표 [0] 3 2 3 3 4" xfId="819"/>
    <cellStyle name="쉼표 [0] 3 2 3 3 4 2" xfId="2259"/>
    <cellStyle name="쉼표 [0] 3 2 3 3 4 2 2" xfId="5139"/>
    <cellStyle name="쉼표 [0] 3 2 3 3 4 3" xfId="3699"/>
    <cellStyle name="쉼표 [0] 3 2 3 3 5" xfId="1539"/>
    <cellStyle name="쉼표 [0] 3 2 3 3 5 2" xfId="4419"/>
    <cellStyle name="쉼표 [0] 3 2 3 3 6" xfId="2979"/>
    <cellStyle name="쉼표 [0] 3 2 3 4" xfId="209"/>
    <cellStyle name="쉼표 [0] 3 2 3 4 2" xfId="569"/>
    <cellStyle name="쉼표 [0] 3 2 3 4 2 2" xfId="1289"/>
    <cellStyle name="쉼표 [0] 3 2 3 4 2 2 2" xfId="2729"/>
    <cellStyle name="쉼표 [0] 3 2 3 4 2 2 2 2" xfId="5609"/>
    <cellStyle name="쉼표 [0] 3 2 3 4 2 2 3" xfId="4169"/>
    <cellStyle name="쉼표 [0] 3 2 3 4 2 3" xfId="2009"/>
    <cellStyle name="쉼표 [0] 3 2 3 4 2 3 2" xfId="4889"/>
    <cellStyle name="쉼표 [0] 3 2 3 4 2 4" xfId="3449"/>
    <cellStyle name="쉼표 [0] 3 2 3 4 3" xfId="929"/>
    <cellStyle name="쉼표 [0] 3 2 3 4 3 2" xfId="2369"/>
    <cellStyle name="쉼표 [0] 3 2 3 4 3 2 2" xfId="5249"/>
    <cellStyle name="쉼표 [0] 3 2 3 4 3 3" xfId="3809"/>
    <cellStyle name="쉼표 [0] 3 2 3 4 4" xfId="1649"/>
    <cellStyle name="쉼표 [0] 3 2 3 4 4 2" xfId="4529"/>
    <cellStyle name="쉼표 [0] 3 2 3 4 5" xfId="3089"/>
    <cellStyle name="쉼표 [0] 3 2 3 5" xfId="389"/>
    <cellStyle name="쉼표 [0] 3 2 3 5 2" xfId="1109"/>
    <cellStyle name="쉼표 [0] 3 2 3 5 2 2" xfId="2549"/>
    <cellStyle name="쉼표 [0] 3 2 3 5 2 2 2" xfId="5429"/>
    <cellStyle name="쉼표 [0] 3 2 3 5 2 3" xfId="3989"/>
    <cellStyle name="쉼표 [0] 3 2 3 5 3" xfId="1829"/>
    <cellStyle name="쉼표 [0] 3 2 3 5 3 2" xfId="4709"/>
    <cellStyle name="쉼표 [0] 3 2 3 5 4" xfId="3269"/>
    <cellStyle name="쉼표 [0] 3 2 3 6" xfId="749"/>
    <cellStyle name="쉼표 [0] 3 2 3 6 2" xfId="2189"/>
    <cellStyle name="쉼표 [0] 3 2 3 6 2 2" xfId="5069"/>
    <cellStyle name="쉼표 [0] 3 2 3 6 3" xfId="3629"/>
    <cellStyle name="쉼표 [0] 3 2 3 7" xfId="1469"/>
    <cellStyle name="쉼표 [0] 3 2 3 7 2" xfId="4349"/>
    <cellStyle name="쉼표 [0] 3 2 3 8" xfId="2909"/>
    <cellStyle name="쉼표 [0] 3 2 4" xfId="39"/>
    <cellStyle name="쉼표 [0] 3 2 4 2" xfId="109"/>
    <cellStyle name="쉼표 [0] 3 2 4 2 2" xfId="289"/>
    <cellStyle name="쉼표 [0] 3 2 4 2 2 2" xfId="649"/>
    <cellStyle name="쉼표 [0] 3 2 4 2 2 2 2" xfId="1369"/>
    <cellStyle name="쉼표 [0] 3 2 4 2 2 2 2 2" xfId="2809"/>
    <cellStyle name="쉼표 [0] 3 2 4 2 2 2 2 2 2" xfId="5689"/>
    <cellStyle name="쉼표 [0] 3 2 4 2 2 2 2 3" xfId="4249"/>
    <cellStyle name="쉼표 [0] 3 2 4 2 2 2 3" xfId="2089"/>
    <cellStyle name="쉼표 [0] 3 2 4 2 2 2 3 2" xfId="4969"/>
    <cellStyle name="쉼표 [0] 3 2 4 2 2 2 4" xfId="3529"/>
    <cellStyle name="쉼표 [0] 3 2 4 2 2 3" xfId="1009"/>
    <cellStyle name="쉼표 [0] 3 2 4 2 2 3 2" xfId="2449"/>
    <cellStyle name="쉼표 [0] 3 2 4 2 2 3 2 2" xfId="5329"/>
    <cellStyle name="쉼표 [0] 3 2 4 2 2 3 3" xfId="3889"/>
    <cellStyle name="쉼표 [0] 3 2 4 2 2 4" xfId="1729"/>
    <cellStyle name="쉼표 [0] 3 2 4 2 2 4 2" xfId="4609"/>
    <cellStyle name="쉼표 [0] 3 2 4 2 2 5" xfId="3169"/>
    <cellStyle name="쉼표 [0] 3 2 4 2 3" xfId="469"/>
    <cellStyle name="쉼표 [0] 3 2 4 2 3 2" xfId="1189"/>
    <cellStyle name="쉼표 [0] 3 2 4 2 3 2 2" xfId="2629"/>
    <cellStyle name="쉼표 [0] 3 2 4 2 3 2 2 2" xfId="5509"/>
    <cellStyle name="쉼표 [0] 3 2 4 2 3 2 3" xfId="4069"/>
    <cellStyle name="쉼표 [0] 3 2 4 2 3 3" xfId="1909"/>
    <cellStyle name="쉼표 [0] 3 2 4 2 3 3 2" xfId="4789"/>
    <cellStyle name="쉼표 [0] 3 2 4 2 3 4" xfId="3349"/>
    <cellStyle name="쉼표 [0] 3 2 4 2 4" xfId="829"/>
    <cellStyle name="쉼표 [0] 3 2 4 2 4 2" xfId="2269"/>
    <cellStyle name="쉼표 [0] 3 2 4 2 4 2 2" xfId="5149"/>
    <cellStyle name="쉼표 [0] 3 2 4 2 4 3" xfId="3709"/>
    <cellStyle name="쉼표 [0] 3 2 4 2 5" xfId="1549"/>
    <cellStyle name="쉼표 [0] 3 2 4 2 5 2" xfId="4429"/>
    <cellStyle name="쉼표 [0] 3 2 4 2 6" xfId="2989"/>
    <cellStyle name="쉼표 [0] 3 2 4 3" xfId="219"/>
    <cellStyle name="쉼표 [0] 3 2 4 3 2" xfId="579"/>
    <cellStyle name="쉼표 [0] 3 2 4 3 2 2" xfId="1299"/>
    <cellStyle name="쉼표 [0] 3 2 4 3 2 2 2" xfId="2739"/>
    <cellStyle name="쉼표 [0] 3 2 4 3 2 2 2 2" xfId="5619"/>
    <cellStyle name="쉼표 [0] 3 2 4 3 2 2 3" xfId="4179"/>
    <cellStyle name="쉼표 [0] 3 2 4 3 2 3" xfId="2019"/>
    <cellStyle name="쉼표 [0] 3 2 4 3 2 3 2" xfId="4899"/>
    <cellStyle name="쉼표 [0] 3 2 4 3 2 4" xfId="3459"/>
    <cellStyle name="쉼표 [0] 3 2 4 3 3" xfId="939"/>
    <cellStyle name="쉼표 [0] 3 2 4 3 3 2" xfId="2379"/>
    <cellStyle name="쉼표 [0] 3 2 4 3 3 2 2" xfId="5259"/>
    <cellStyle name="쉼표 [0] 3 2 4 3 3 3" xfId="3819"/>
    <cellStyle name="쉼표 [0] 3 2 4 3 4" xfId="1659"/>
    <cellStyle name="쉼표 [0] 3 2 4 3 4 2" xfId="4539"/>
    <cellStyle name="쉼표 [0] 3 2 4 3 5" xfId="3099"/>
    <cellStyle name="쉼표 [0] 3 2 4 4" xfId="399"/>
    <cellStyle name="쉼표 [0] 3 2 4 4 2" xfId="1119"/>
    <cellStyle name="쉼표 [0] 3 2 4 4 2 2" xfId="2559"/>
    <cellStyle name="쉼표 [0] 3 2 4 4 2 2 2" xfId="5439"/>
    <cellStyle name="쉼표 [0] 3 2 4 4 2 3" xfId="3999"/>
    <cellStyle name="쉼표 [0] 3 2 4 4 3" xfId="1839"/>
    <cellStyle name="쉼표 [0] 3 2 4 4 3 2" xfId="4719"/>
    <cellStyle name="쉼표 [0] 3 2 4 4 4" xfId="3279"/>
    <cellStyle name="쉼표 [0] 3 2 4 5" xfId="759"/>
    <cellStyle name="쉼표 [0] 3 2 4 5 2" xfId="2199"/>
    <cellStyle name="쉼표 [0] 3 2 4 5 2 2" xfId="5079"/>
    <cellStyle name="쉼표 [0] 3 2 4 5 3" xfId="3639"/>
    <cellStyle name="쉼표 [0] 3 2 4 6" xfId="1479"/>
    <cellStyle name="쉼표 [0] 3 2 4 6 2" xfId="4359"/>
    <cellStyle name="쉼표 [0] 3 2 4 7" xfId="2919"/>
    <cellStyle name="쉼표 [0] 3 2 5" xfId="69"/>
    <cellStyle name="쉼표 [0] 3 2 5 2" xfId="139"/>
    <cellStyle name="쉼표 [0] 3 2 5 2 2" xfId="319"/>
    <cellStyle name="쉼표 [0] 3 2 5 2 2 2" xfId="679"/>
    <cellStyle name="쉼표 [0] 3 2 5 2 2 2 2" xfId="1399"/>
    <cellStyle name="쉼표 [0] 3 2 5 2 2 2 2 2" xfId="2839"/>
    <cellStyle name="쉼표 [0] 3 2 5 2 2 2 2 2 2" xfId="5719"/>
    <cellStyle name="쉼표 [0] 3 2 5 2 2 2 2 3" xfId="4279"/>
    <cellStyle name="쉼표 [0] 3 2 5 2 2 2 3" xfId="2119"/>
    <cellStyle name="쉼표 [0] 3 2 5 2 2 2 3 2" xfId="4999"/>
    <cellStyle name="쉼표 [0] 3 2 5 2 2 2 4" xfId="3559"/>
    <cellStyle name="쉼표 [0] 3 2 5 2 2 3" xfId="1039"/>
    <cellStyle name="쉼표 [0] 3 2 5 2 2 3 2" xfId="2479"/>
    <cellStyle name="쉼표 [0] 3 2 5 2 2 3 2 2" xfId="5359"/>
    <cellStyle name="쉼표 [0] 3 2 5 2 2 3 3" xfId="3919"/>
    <cellStyle name="쉼표 [0] 3 2 5 2 2 4" xfId="1759"/>
    <cellStyle name="쉼표 [0] 3 2 5 2 2 4 2" xfId="4639"/>
    <cellStyle name="쉼표 [0] 3 2 5 2 2 5" xfId="3199"/>
    <cellStyle name="쉼표 [0] 3 2 5 2 3" xfId="499"/>
    <cellStyle name="쉼표 [0] 3 2 5 2 3 2" xfId="1219"/>
    <cellStyle name="쉼표 [0] 3 2 5 2 3 2 2" xfId="2659"/>
    <cellStyle name="쉼표 [0] 3 2 5 2 3 2 2 2" xfId="5539"/>
    <cellStyle name="쉼표 [0] 3 2 5 2 3 2 3" xfId="4099"/>
    <cellStyle name="쉼표 [0] 3 2 5 2 3 3" xfId="1939"/>
    <cellStyle name="쉼표 [0] 3 2 5 2 3 3 2" xfId="4819"/>
    <cellStyle name="쉼표 [0] 3 2 5 2 3 4" xfId="3379"/>
    <cellStyle name="쉼표 [0] 3 2 5 2 4" xfId="859"/>
    <cellStyle name="쉼표 [0] 3 2 5 2 4 2" xfId="2299"/>
    <cellStyle name="쉼표 [0] 3 2 5 2 4 2 2" xfId="5179"/>
    <cellStyle name="쉼표 [0] 3 2 5 2 4 3" xfId="3739"/>
    <cellStyle name="쉼표 [0] 3 2 5 2 5" xfId="1579"/>
    <cellStyle name="쉼표 [0] 3 2 5 2 5 2" xfId="4459"/>
    <cellStyle name="쉼표 [0] 3 2 5 2 6" xfId="3019"/>
    <cellStyle name="쉼표 [0] 3 2 5 3" xfId="249"/>
    <cellStyle name="쉼표 [0] 3 2 5 3 2" xfId="609"/>
    <cellStyle name="쉼표 [0] 3 2 5 3 2 2" xfId="1329"/>
    <cellStyle name="쉼표 [0] 3 2 5 3 2 2 2" xfId="2769"/>
    <cellStyle name="쉼표 [0] 3 2 5 3 2 2 2 2" xfId="5649"/>
    <cellStyle name="쉼표 [0] 3 2 5 3 2 2 3" xfId="4209"/>
    <cellStyle name="쉼표 [0] 3 2 5 3 2 3" xfId="2049"/>
    <cellStyle name="쉼표 [0] 3 2 5 3 2 3 2" xfId="4929"/>
    <cellStyle name="쉼표 [0] 3 2 5 3 2 4" xfId="3489"/>
    <cellStyle name="쉼표 [0] 3 2 5 3 3" xfId="969"/>
    <cellStyle name="쉼표 [0] 3 2 5 3 3 2" xfId="2409"/>
    <cellStyle name="쉼표 [0] 3 2 5 3 3 2 2" xfId="5289"/>
    <cellStyle name="쉼표 [0] 3 2 5 3 3 3" xfId="3849"/>
    <cellStyle name="쉼표 [0] 3 2 5 3 4" xfId="1689"/>
    <cellStyle name="쉼표 [0] 3 2 5 3 4 2" xfId="4569"/>
    <cellStyle name="쉼표 [0] 3 2 5 3 5" xfId="3129"/>
    <cellStyle name="쉼표 [0] 3 2 5 4" xfId="429"/>
    <cellStyle name="쉼표 [0] 3 2 5 4 2" xfId="1149"/>
    <cellStyle name="쉼표 [0] 3 2 5 4 2 2" xfId="2589"/>
    <cellStyle name="쉼표 [0] 3 2 5 4 2 2 2" xfId="5469"/>
    <cellStyle name="쉼표 [0] 3 2 5 4 2 3" xfId="4029"/>
    <cellStyle name="쉼표 [0] 3 2 5 4 3" xfId="1869"/>
    <cellStyle name="쉼표 [0] 3 2 5 4 3 2" xfId="4749"/>
    <cellStyle name="쉼표 [0] 3 2 5 4 4" xfId="3309"/>
    <cellStyle name="쉼표 [0] 3 2 5 5" xfId="789"/>
    <cellStyle name="쉼표 [0] 3 2 5 5 2" xfId="2229"/>
    <cellStyle name="쉼표 [0] 3 2 5 5 2 2" xfId="5109"/>
    <cellStyle name="쉼표 [0] 3 2 5 5 3" xfId="3669"/>
    <cellStyle name="쉼표 [0] 3 2 5 6" xfId="1509"/>
    <cellStyle name="쉼표 [0] 3 2 5 6 2" xfId="4389"/>
    <cellStyle name="쉼표 [0] 3 2 5 7" xfId="2949"/>
    <cellStyle name="쉼표 [0] 3 2 6" xfId="79"/>
    <cellStyle name="쉼표 [0] 3 2 6 2" xfId="259"/>
    <cellStyle name="쉼표 [0] 3 2 6 2 2" xfId="619"/>
    <cellStyle name="쉼표 [0] 3 2 6 2 2 2" xfId="1339"/>
    <cellStyle name="쉼표 [0] 3 2 6 2 2 2 2" xfId="2779"/>
    <cellStyle name="쉼표 [0] 3 2 6 2 2 2 2 2" xfId="5659"/>
    <cellStyle name="쉼표 [0] 3 2 6 2 2 2 3" xfId="4219"/>
    <cellStyle name="쉼표 [0] 3 2 6 2 2 3" xfId="2059"/>
    <cellStyle name="쉼표 [0] 3 2 6 2 2 3 2" xfId="4939"/>
    <cellStyle name="쉼표 [0] 3 2 6 2 2 4" xfId="3499"/>
    <cellStyle name="쉼표 [0] 3 2 6 2 3" xfId="979"/>
    <cellStyle name="쉼표 [0] 3 2 6 2 3 2" xfId="2419"/>
    <cellStyle name="쉼표 [0] 3 2 6 2 3 2 2" xfId="5299"/>
    <cellStyle name="쉼표 [0] 3 2 6 2 3 3" xfId="3859"/>
    <cellStyle name="쉼표 [0] 3 2 6 2 4" xfId="1699"/>
    <cellStyle name="쉼표 [0] 3 2 6 2 4 2" xfId="4579"/>
    <cellStyle name="쉼표 [0] 3 2 6 2 5" xfId="3139"/>
    <cellStyle name="쉼표 [0] 3 2 6 3" xfId="439"/>
    <cellStyle name="쉼표 [0] 3 2 6 3 2" xfId="1159"/>
    <cellStyle name="쉼표 [0] 3 2 6 3 2 2" xfId="2599"/>
    <cellStyle name="쉼표 [0] 3 2 6 3 2 2 2" xfId="5479"/>
    <cellStyle name="쉼표 [0] 3 2 6 3 2 3" xfId="4039"/>
    <cellStyle name="쉼표 [0] 3 2 6 3 3" xfId="1879"/>
    <cellStyle name="쉼표 [0] 3 2 6 3 3 2" xfId="4759"/>
    <cellStyle name="쉼표 [0] 3 2 6 3 4" xfId="3319"/>
    <cellStyle name="쉼표 [0] 3 2 6 4" xfId="799"/>
    <cellStyle name="쉼표 [0] 3 2 6 4 2" xfId="2239"/>
    <cellStyle name="쉼표 [0] 3 2 6 4 2 2" xfId="5119"/>
    <cellStyle name="쉼표 [0] 3 2 6 4 3" xfId="3679"/>
    <cellStyle name="쉼표 [0] 3 2 6 5" xfId="1519"/>
    <cellStyle name="쉼표 [0] 3 2 6 5 2" xfId="4399"/>
    <cellStyle name="쉼표 [0] 3 2 6 6" xfId="2959"/>
    <cellStyle name="쉼표 [0] 3 2 7" xfId="149"/>
    <cellStyle name="쉼표 [0] 3 2 7 2" xfId="329"/>
    <cellStyle name="쉼표 [0] 3 2 7 2 2" xfId="689"/>
    <cellStyle name="쉼표 [0] 3 2 7 2 2 2" xfId="1409"/>
    <cellStyle name="쉼표 [0] 3 2 7 2 2 2 2" xfId="2849"/>
    <cellStyle name="쉼표 [0] 3 2 7 2 2 2 2 2" xfId="5729"/>
    <cellStyle name="쉼표 [0] 3 2 7 2 2 2 3" xfId="4289"/>
    <cellStyle name="쉼표 [0] 3 2 7 2 2 3" xfId="2129"/>
    <cellStyle name="쉼표 [0] 3 2 7 2 2 3 2" xfId="5009"/>
    <cellStyle name="쉼표 [0] 3 2 7 2 2 4" xfId="3569"/>
    <cellStyle name="쉼표 [0] 3 2 7 2 3" xfId="1049"/>
    <cellStyle name="쉼표 [0] 3 2 7 2 3 2" xfId="2489"/>
    <cellStyle name="쉼표 [0] 3 2 7 2 3 2 2" xfId="5369"/>
    <cellStyle name="쉼표 [0] 3 2 7 2 3 3" xfId="3929"/>
    <cellStyle name="쉼표 [0] 3 2 7 2 4" xfId="1769"/>
    <cellStyle name="쉼표 [0] 3 2 7 2 4 2" xfId="4649"/>
    <cellStyle name="쉼표 [0] 3 2 7 2 5" xfId="3209"/>
    <cellStyle name="쉼표 [0] 3 2 7 3" xfId="509"/>
    <cellStyle name="쉼표 [0] 3 2 7 3 2" xfId="1229"/>
    <cellStyle name="쉼표 [0] 3 2 7 3 2 2" xfId="2669"/>
    <cellStyle name="쉼표 [0] 3 2 7 3 2 2 2" xfId="5549"/>
    <cellStyle name="쉼표 [0] 3 2 7 3 2 3" xfId="4109"/>
    <cellStyle name="쉼표 [0] 3 2 7 3 3" xfId="1949"/>
    <cellStyle name="쉼표 [0] 3 2 7 3 3 2" xfId="4829"/>
    <cellStyle name="쉼표 [0] 3 2 7 3 4" xfId="3389"/>
    <cellStyle name="쉼표 [0] 3 2 7 4" xfId="869"/>
    <cellStyle name="쉼표 [0] 3 2 7 4 2" xfId="2309"/>
    <cellStyle name="쉼표 [0] 3 2 7 4 2 2" xfId="5189"/>
    <cellStyle name="쉼표 [0] 3 2 7 4 3" xfId="3749"/>
    <cellStyle name="쉼표 [0] 3 2 7 5" xfId="1589"/>
    <cellStyle name="쉼표 [0] 3 2 7 5 2" xfId="4469"/>
    <cellStyle name="쉼표 [0] 3 2 7 6" xfId="3029"/>
    <cellStyle name="쉼표 [0] 3 2 8" xfId="159"/>
    <cellStyle name="쉼표 [0] 3 2 8 2" xfId="339"/>
    <cellStyle name="쉼표 [0] 3 2 8 2 2" xfId="699"/>
    <cellStyle name="쉼표 [0] 3 2 8 2 2 2" xfId="1419"/>
    <cellStyle name="쉼표 [0] 3 2 8 2 2 2 2" xfId="2859"/>
    <cellStyle name="쉼표 [0] 3 2 8 2 2 2 2 2" xfId="5739"/>
    <cellStyle name="쉼표 [0] 3 2 8 2 2 2 3" xfId="4299"/>
    <cellStyle name="쉼표 [0] 3 2 8 2 2 3" xfId="2139"/>
    <cellStyle name="쉼표 [0] 3 2 8 2 2 3 2" xfId="5019"/>
    <cellStyle name="쉼표 [0] 3 2 8 2 2 4" xfId="3579"/>
    <cellStyle name="쉼표 [0] 3 2 8 2 3" xfId="1059"/>
    <cellStyle name="쉼표 [0] 3 2 8 2 3 2" xfId="2499"/>
    <cellStyle name="쉼표 [0] 3 2 8 2 3 2 2" xfId="5379"/>
    <cellStyle name="쉼표 [0] 3 2 8 2 3 3" xfId="3939"/>
    <cellStyle name="쉼표 [0] 3 2 8 2 4" xfId="1779"/>
    <cellStyle name="쉼표 [0] 3 2 8 2 4 2" xfId="4659"/>
    <cellStyle name="쉼표 [0] 3 2 8 2 5" xfId="3219"/>
    <cellStyle name="쉼표 [0] 3 2 8 3" xfId="519"/>
    <cellStyle name="쉼표 [0] 3 2 8 3 2" xfId="1239"/>
    <cellStyle name="쉼표 [0] 3 2 8 3 2 2" xfId="2679"/>
    <cellStyle name="쉼표 [0] 3 2 8 3 2 2 2" xfId="5559"/>
    <cellStyle name="쉼표 [0] 3 2 8 3 2 3" xfId="4119"/>
    <cellStyle name="쉼표 [0] 3 2 8 3 3" xfId="1959"/>
    <cellStyle name="쉼표 [0] 3 2 8 3 3 2" xfId="4839"/>
    <cellStyle name="쉼표 [0] 3 2 8 3 4" xfId="3399"/>
    <cellStyle name="쉼표 [0] 3 2 8 4" xfId="879"/>
    <cellStyle name="쉼표 [0] 3 2 8 4 2" xfId="2319"/>
    <cellStyle name="쉼표 [0] 3 2 8 4 2 2" xfId="5199"/>
    <cellStyle name="쉼표 [0] 3 2 8 4 3" xfId="3759"/>
    <cellStyle name="쉼표 [0] 3 2 8 5" xfId="1599"/>
    <cellStyle name="쉼표 [0] 3 2 8 5 2" xfId="4479"/>
    <cellStyle name="쉼표 [0] 3 2 8 6" xfId="3039"/>
    <cellStyle name="쉼표 [0] 3 2 9" xfId="169"/>
    <cellStyle name="쉼표 [0] 3 2 9 2" xfId="349"/>
    <cellStyle name="쉼표 [0] 3 2 9 2 2" xfId="709"/>
    <cellStyle name="쉼표 [0] 3 2 9 2 2 2" xfId="1429"/>
    <cellStyle name="쉼표 [0] 3 2 9 2 2 2 2" xfId="2869"/>
    <cellStyle name="쉼표 [0] 3 2 9 2 2 2 2 2" xfId="5749"/>
    <cellStyle name="쉼표 [0] 3 2 9 2 2 2 3" xfId="4309"/>
    <cellStyle name="쉼표 [0] 3 2 9 2 2 3" xfId="2149"/>
    <cellStyle name="쉼표 [0] 3 2 9 2 2 3 2" xfId="5029"/>
    <cellStyle name="쉼표 [0] 3 2 9 2 2 4" xfId="3589"/>
    <cellStyle name="쉼표 [0] 3 2 9 2 3" xfId="1069"/>
    <cellStyle name="쉼표 [0] 3 2 9 2 3 2" xfId="2509"/>
    <cellStyle name="쉼표 [0] 3 2 9 2 3 2 2" xfId="5389"/>
    <cellStyle name="쉼표 [0] 3 2 9 2 3 3" xfId="3949"/>
    <cellStyle name="쉼표 [0] 3 2 9 2 4" xfId="1789"/>
    <cellStyle name="쉼표 [0] 3 2 9 2 4 2" xfId="4669"/>
    <cellStyle name="쉼표 [0] 3 2 9 2 5" xfId="3229"/>
    <cellStyle name="쉼표 [0] 3 2 9 3" xfId="529"/>
    <cellStyle name="쉼표 [0] 3 2 9 3 2" xfId="1249"/>
    <cellStyle name="쉼표 [0] 3 2 9 3 2 2" xfId="2689"/>
    <cellStyle name="쉼표 [0] 3 2 9 3 2 2 2" xfId="5569"/>
    <cellStyle name="쉼표 [0] 3 2 9 3 2 3" xfId="4129"/>
    <cellStyle name="쉼표 [0] 3 2 9 3 3" xfId="1969"/>
    <cellStyle name="쉼표 [0] 3 2 9 3 3 2" xfId="4849"/>
    <cellStyle name="쉼표 [0] 3 2 9 3 4" xfId="3409"/>
    <cellStyle name="쉼표 [0] 3 2 9 4" xfId="889"/>
    <cellStyle name="쉼표 [0] 3 2 9 4 2" xfId="2329"/>
    <cellStyle name="쉼표 [0] 3 2 9 4 2 2" xfId="5209"/>
    <cellStyle name="쉼표 [0] 3 2 9 4 3" xfId="3769"/>
    <cellStyle name="쉼표 [0] 3 2 9 5" xfId="1609"/>
    <cellStyle name="쉼표 [0] 3 2 9 5 2" xfId="4489"/>
    <cellStyle name="쉼표 [0] 3 2 9 6" xfId="3049"/>
    <cellStyle name="쉼표 [0] 3 3" xfId="14"/>
    <cellStyle name="쉼표 [0] 3 3 2" xfId="44"/>
    <cellStyle name="쉼표 [0] 3 3 2 2" xfId="114"/>
    <cellStyle name="쉼표 [0] 3 3 2 2 2" xfId="294"/>
    <cellStyle name="쉼표 [0] 3 3 2 2 2 2" xfId="654"/>
    <cellStyle name="쉼표 [0] 3 3 2 2 2 2 2" xfId="1374"/>
    <cellStyle name="쉼표 [0] 3 3 2 2 2 2 2 2" xfId="2814"/>
    <cellStyle name="쉼표 [0] 3 3 2 2 2 2 2 2 2" xfId="5694"/>
    <cellStyle name="쉼표 [0] 3 3 2 2 2 2 2 3" xfId="4254"/>
    <cellStyle name="쉼표 [0] 3 3 2 2 2 2 3" xfId="2094"/>
    <cellStyle name="쉼표 [0] 3 3 2 2 2 2 3 2" xfId="4974"/>
    <cellStyle name="쉼표 [0] 3 3 2 2 2 2 4" xfId="3534"/>
    <cellStyle name="쉼표 [0] 3 3 2 2 2 3" xfId="1014"/>
    <cellStyle name="쉼표 [0] 3 3 2 2 2 3 2" xfId="2454"/>
    <cellStyle name="쉼표 [0] 3 3 2 2 2 3 2 2" xfId="5334"/>
    <cellStyle name="쉼표 [0] 3 3 2 2 2 3 3" xfId="3894"/>
    <cellStyle name="쉼표 [0] 3 3 2 2 2 4" xfId="1734"/>
    <cellStyle name="쉼표 [0] 3 3 2 2 2 4 2" xfId="4614"/>
    <cellStyle name="쉼표 [0] 3 3 2 2 2 5" xfId="3174"/>
    <cellStyle name="쉼표 [0] 3 3 2 2 3" xfId="474"/>
    <cellStyle name="쉼표 [0] 3 3 2 2 3 2" xfId="1194"/>
    <cellStyle name="쉼표 [0] 3 3 2 2 3 2 2" xfId="2634"/>
    <cellStyle name="쉼표 [0] 3 3 2 2 3 2 2 2" xfId="5514"/>
    <cellStyle name="쉼표 [0] 3 3 2 2 3 2 3" xfId="4074"/>
    <cellStyle name="쉼표 [0] 3 3 2 2 3 3" xfId="1914"/>
    <cellStyle name="쉼표 [0] 3 3 2 2 3 3 2" xfId="4794"/>
    <cellStyle name="쉼표 [0] 3 3 2 2 3 4" xfId="3354"/>
    <cellStyle name="쉼표 [0] 3 3 2 2 4" xfId="834"/>
    <cellStyle name="쉼표 [0] 3 3 2 2 4 2" xfId="2274"/>
    <cellStyle name="쉼표 [0] 3 3 2 2 4 2 2" xfId="5154"/>
    <cellStyle name="쉼표 [0] 3 3 2 2 4 3" xfId="3714"/>
    <cellStyle name="쉼표 [0] 3 3 2 2 5" xfId="1554"/>
    <cellStyle name="쉼표 [0] 3 3 2 2 5 2" xfId="4434"/>
    <cellStyle name="쉼표 [0] 3 3 2 2 6" xfId="2994"/>
    <cellStyle name="쉼표 [0] 3 3 2 3" xfId="224"/>
    <cellStyle name="쉼표 [0] 3 3 2 3 2" xfId="584"/>
    <cellStyle name="쉼표 [0] 3 3 2 3 2 2" xfId="1304"/>
    <cellStyle name="쉼표 [0] 3 3 2 3 2 2 2" xfId="2744"/>
    <cellStyle name="쉼표 [0] 3 3 2 3 2 2 2 2" xfId="5624"/>
    <cellStyle name="쉼표 [0] 3 3 2 3 2 2 3" xfId="4184"/>
    <cellStyle name="쉼표 [0] 3 3 2 3 2 3" xfId="2024"/>
    <cellStyle name="쉼표 [0] 3 3 2 3 2 3 2" xfId="4904"/>
    <cellStyle name="쉼표 [0] 3 3 2 3 2 4" xfId="3464"/>
    <cellStyle name="쉼표 [0] 3 3 2 3 3" xfId="944"/>
    <cellStyle name="쉼표 [0] 3 3 2 3 3 2" xfId="2384"/>
    <cellStyle name="쉼표 [0] 3 3 2 3 3 2 2" xfId="5264"/>
    <cellStyle name="쉼표 [0] 3 3 2 3 3 3" xfId="3824"/>
    <cellStyle name="쉼표 [0] 3 3 2 3 4" xfId="1664"/>
    <cellStyle name="쉼표 [0] 3 3 2 3 4 2" xfId="4544"/>
    <cellStyle name="쉼표 [0] 3 3 2 3 5" xfId="3104"/>
    <cellStyle name="쉼표 [0] 3 3 2 4" xfId="404"/>
    <cellStyle name="쉼표 [0] 3 3 2 4 2" xfId="1124"/>
    <cellStyle name="쉼표 [0] 3 3 2 4 2 2" xfId="2564"/>
    <cellStyle name="쉼표 [0] 3 3 2 4 2 2 2" xfId="5444"/>
    <cellStyle name="쉼표 [0] 3 3 2 4 2 3" xfId="4004"/>
    <cellStyle name="쉼표 [0] 3 3 2 4 3" xfId="1844"/>
    <cellStyle name="쉼표 [0] 3 3 2 4 3 2" xfId="4724"/>
    <cellStyle name="쉼표 [0] 3 3 2 4 4" xfId="3284"/>
    <cellStyle name="쉼표 [0] 3 3 2 5" xfId="764"/>
    <cellStyle name="쉼표 [0] 3 3 2 5 2" xfId="2204"/>
    <cellStyle name="쉼표 [0] 3 3 2 5 2 2" xfId="5084"/>
    <cellStyle name="쉼표 [0] 3 3 2 5 3" xfId="3644"/>
    <cellStyle name="쉼표 [0] 3 3 2 6" xfId="1484"/>
    <cellStyle name="쉼표 [0] 3 3 2 6 2" xfId="4364"/>
    <cellStyle name="쉼표 [0] 3 3 2 7" xfId="2924"/>
    <cellStyle name="쉼표 [0] 3 3 3" xfId="84"/>
    <cellStyle name="쉼표 [0] 3 3 3 2" xfId="264"/>
    <cellStyle name="쉼표 [0] 3 3 3 2 2" xfId="624"/>
    <cellStyle name="쉼표 [0] 3 3 3 2 2 2" xfId="1344"/>
    <cellStyle name="쉼표 [0] 3 3 3 2 2 2 2" xfId="2784"/>
    <cellStyle name="쉼표 [0] 3 3 3 2 2 2 2 2" xfId="5664"/>
    <cellStyle name="쉼표 [0] 3 3 3 2 2 2 3" xfId="4224"/>
    <cellStyle name="쉼표 [0] 3 3 3 2 2 3" xfId="2064"/>
    <cellStyle name="쉼표 [0] 3 3 3 2 2 3 2" xfId="4944"/>
    <cellStyle name="쉼표 [0] 3 3 3 2 2 4" xfId="3504"/>
    <cellStyle name="쉼표 [0] 3 3 3 2 3" xfId="984"/>
    <cellStyle name="쉼표 [0] 3 3 3 2 3 2" xfId="2424"/>
    <cellStyle name="쉼표 [0] 3 3 3 2 3 2 2" xfId="5304"/>
    <cellStyle name="쉼표 [0] 3 3 3 2 3 3" xfId="3864"/>
    <cellStyle name="쉼표 [0] 3 3 3 2 4" xfId="1704"/>
    <cellStyle name="쉼표 [0] 3 3 3 2 4 2" xfId="4584"/>
    <cellStyle name="쉼표 [0] 3 3 3 2 5" xfId="3144"/>
    <cellStyle name="쉼표 [0] 3 3 3 3" xfId="444"/>
    <cellStyle name="쉼표 [0] 3 3 3 3 2" xfId="1164"/>
    <cellStyle name="쉼표 [0] 3 3 3 3 2 2" xfId="2604"/>
    <cellStyle name="쉼표 [0] 3 3 3 3 2 2 2" xfId="5484"/>
    <cellStyle name="쉼표 [0] 3 3 3 3 2 3" xfId="4044"/>
    <cellStyle name="쉼표 [0] 3 3 3 3 3" xfId="1884"/>
    <cellStyle name="쉼표 [0] 3 3 3 3 3 2" xfId="4764"/>
    <cellStyle name="쉼표 [0] 3 3 3 3 4" xfId="3324"/>
    <cellStyle name="쉼표 [0] 3 3 3 4" xfId="804"/>
    <cellStyle name="쉼표 [0] 3 3 3 4 2" xfId="2244"/>
    <cellStyle name="쉼표 [0] 3 3 3 4 2 2" xfId="5124"/>
    <cellStyle name="쉼표 [0] 3 3 3 4 3" xfId="3684"/>
    <cellStyle name="쉼표 [0] 3 3 3 5" xfId="1524"/>
    <cellStyle name="쉼표 [0] 3 3 3 5 2" xfId="4404"/>
    <cellStyle name="쉼표 [0] 3 3 3 6" xfId="2964"/>
    <cellStyle name="쉼표 [0] 3 3 4" xfId="194"/>
    <cellStyle name="쉼표 [0] 3 3 4 2" xfId="554"/>
    <cellStyle name="쉼표 [0] 3 3 4 2 2" xfId="1274"/>
    <cellStyle name="쉼표 [0] 3 3 4 2 2 2" xfId="2714"/>
    <cellStyle name="쉼표 [0] 3 3 4 2 2 2 2" xfId="5594"/>
    <cellStyle name="쉼표 [0] 3 3 4 2 2 3" xfId="4154"/>
    <cellStyle name="쉼표 [0] 3 3 4 2 3" xfId="1994"/>
    <cellStyle name="쉼표 [0] 3 3 4 2 3 2" xfId="4874"/>
    <cellStyle name="쉼표 [0] 3 3 4 2 4" xfId="3434"/>
    <cellStyle name="쉼표 [0] 3 3 4 3" xfId="914"/>
    <cellStyle name="쉼표 [0] 3 3 4 3 2" xfId="2354"/>
    <cellStyle name="쉼표 [0] 3 3 4 3 2 2" xfId="5234"/>
    <cellStyle name="쉼표 [0] 3 3 4 3 3" xfId="3794"/>
    <cellStyle name="쉼표 [0] 3 3 4 4" xfId="1634"/>
    <cellStyle name="쉼표 [0] 3 3 4 4 2" xfId="4514"/>
    <cellStyle name="쉼표 [0] 3 3 4 5" xfId="3074"/>
    <cellStyle name="쉼표 [0] 3 3 5" xfId="374"/>
    <cellStyle name="쉼표 [0] 3 3 5 2" xfId="1094"/>
    <cellStyle name="쉼표 [0] 3 3 5 2 2" xfId="2534"/>
    <cellStyle name="쉼표 [0] 3 3 5 2 2 2" xfId="5414"/>
    <cellStyle name="쉼표 [0] 3 3 5 2 3" xfId="3974"/>
    <cellStyle name="쉼표 [0] 3 3 5 3" xfId="1814"/>
    <cellStyle name="쉼표 [0] 3 3 5 3 2" xfId="4694"/>
    <cellStyle name="쉼표 [0] 3 3 5 4" xfId="3254"/>
    <cellStyle name="쉼표 [0] 3 3 6" xfId="734"/>
    <cellStyle name="쉼표 [0] 3 3 6 2" xfId="2174"/>
    <cellStyle name="쉼표 [0] 3 3 6 2 2" xfId="5054"/>
    <cellStyle name="쉼표 [0] 3 3 6 3" xfId="3614"/>
    <cellStyle name="쉼표 [0] 3 3 7" xfId="1454"/>
    <cellStyle name="쉼표 [0] 3 3 7 2" xfId="4334"/>
    <cellStyle name="쉼표 [0] 3 3 8" xfId="2894"/>
    <cellStyle name="쉼표 [0] 3 4" xfId="24"/>
    <cellStyle name="쉼표 [0] 3 4 2" xfId="54"/>
    <cellStyle name="쉼표 [0] 3 4 2 2" xfId="124"/>
    <cellStyle name="쉼표 [0] 3 4 2 2 2" xfId="304"/>
    <cellStyle name="쉼표 [0] 3 4 2 2 2 2" xfId="664"/>
    <cellStyle name="쉼표 [0] 3 4 2 2 2 2 2" xfId="1384"/>
    <cellStyle name="쉼표 [0] 3 4 2 2 2 2 2 2" xfId="2824"/>
    <cellStyle name="쉼표 [0] 3 4 2 2 2 2 2 2 2" xfId="5704"/>
    <cellStyle name="쉼표 [0] 3 4 2 2 2 2 2 3" xfId="4264"/>
    <cellStyle name="쉼표 [0] 3 4 2 2 2 2 3" xfId="2104"/>
    <cellStyle name="쉼표 [0] 3 4 2 2 2 2 3 2" xfId="4984"/>
    <cellStyle name="쉼표 [0] 3 4 2 2 2 2 4" xfId="3544"/>
    <cellStyle name="쉼표 [0] 3 4 2 2 2 3" xfId="1024"/>
    <cellStyle name="쉼표 [0] 3 4 2 2 2 3 2" xfId="2464"/>
    <cellStyle name="쉼표 [0] 3 4 2 2 2 3 2 2" xfId="5344"/>
    <cellStyle name="쉼표 [0] 3 4 2 2 2 3 3" xfId="3904"/>
    <cellStyle name="쉼표 [0] 3 4 2 2 2 4" xfId="1744"/>
    <cellStyle name="쉼표 [0] 3 4 2 2 2 4 2" xfId="4624"/>
    <cellStyle name="쉼표 [0] 3 4 2 2 2 5" xfId="3184"/>
    <cellStyle name="쉼표 [0] 3 4 2 2 3" xfId="484"/>
    <cellStyle name="쉼표 [0] 3 4 2 2 3 2" xfId="1204"/>
    <cellStyle name="쉼표 [0] 3 4 2 2 3 2 2" xfId="2644"/>
    <cellStyle name="쉼표 [0] 3 4 2 2 3 2 2 2" xfId="5524"/>
    <cellStyle name="쉼표 [0] 3 4 2 2 3 2 3" xfId="4084"/>
    <cellStyle name="쉼표 [0] 3 4 2 2 3 3" xfId="1924"/>
    <cellStyle name="쉼표 [0] 3 4 2 2 3 3 2" xfId="4804"/>
    <cellStyle name="쉼표 [0] 3 4 2 2 3 4" xfId="3364"/>
    <cellStyle name="쉼표 [0] 3 4 2 2 4" xfId="844"/>
    <cellStyle name="쉼표 [0] 3 4 2 2 4 2" xfId="2284"/>
    <cellStyle name="쉼표 [0] 3 4 2 2 4 2 2" xfId="5164"/>
    <cellStyle name="쉼표 [0] 3 4 2 2 4 3" xfId="3724"/>
    <cellStyle name="쉼표 [0] 3 4 2 2 5" xfId="1564"/>
    <cellStyle name="쉼표 [0] 3 4 2 2 5 2" xfId="4444"/>
    <cellStyle name="쉼표 [0] 3 4 2 2 6" xfId="3004"/>
    <cellStyle name="쉼표 [0] 3 4 2 3" xfId="234"/>
    <cellStyle name="쉼표 [0] 3 4 2 3 2" xfId="594"/>
    <cellStyle name="쉼표 [0] 3 4 2 3 2 2" xfId="1314"/>
    <cellStyle name="쉼표 [0] 3 4 2 3 2 2 2" xfId="2754"/>
    <cellStyle name="쉼표 [0] 3 4 2 3 2 2 2 2" xfId="5634"/>
    <cellStyle name="쉼표 [0] 3 4 2 3 2 2 3" xfId="4194"/>
    <cellStyle name="쉼표 [0] 3 4 2 3 2 3" xfId="2034"/>
    <cellStyle name="쉼표 [0] 3 4 2 3 2 3 2" xfId="4914"/>
    <cellStyle name="쉼표 [0] 3 4 2 3 2 4" xfId="3474"/>
    <cellStyle name="쉼표 [0] 3 4 2 3 3" xfId="954"/>
    <cellStyle name="쉼표 [0] 3 4 2 3 3 2" xfId="2394"/>
    <cellStyle name="쉼표 [0] 3 4 2 3 3 2 2" xfId="5274"/>
    <cellStyle name="쉼표 [0] 3 4 2 3 3 3" xfId="3834"/>
    <cellStyle name="쉼표 [0] 3 4 2 3 4" xfId="1674"/>
    <cellStyle name="쉼표 [0] 3 4 2 3 4 2" xfId="4554"/>
    <cellStyle name="쉼표 [0] 3 4 2 3 5" xfId="3114"/>
    <cellStyle name="쉼표 [0] 3 4 2 4" xfId="414"/>
    <cellStyle name="쉼표 [0] 3 4 2 4 2" xfId="1134"/>
    <cellStyle name="쉼표 [0] 3 4 2 4 2 2" xfId="2574"/>
    <cellStyle name="쉼표 [0] 3 4 2 4 2 2 2" xfId="5454"/>
    <cellStyle name="쉼표 [0] 3 4 2 4 2 3" xfId="4014"/>
    <cellStyle name="쉼표 [0] 3 4 2 4 3" xfId="1854"/>
    <cellStyle name="쉼표 [0] 3 4 2 4 3 2" xfId="4734"/>
    <cellStyle name="쉼표 [0] 3 4 2 4 4" xfId="3294"/>
    <cellStyle name="쉼표 [0] 3 4 2 5" xfId="774"/>
    <cellStyle name="쉼표 [0] 3 4 2 5 2" xfId="2214"/>
    <cellStyle name="쉼표 [0] 3 4 2 5 2 2" xfId="5094"/>
    <cellStyle name="쉼표 [0] 3 4 2 5 3" xfId="3654"/>
    <cellStyle name="쉼표 [0] 3 4 2 6" xfId="1494"/>
    <cellStyle name="쉼표 [0] 3 4 2 6 2" xfId="4374"/>
    <cellStyle name="쉼표 [0] 3 4 2 7" xfId="2934"/>
    <cellStyle name="쉼표 [0] 3 4 3" xfId="94"/>
    <cellStyle name="쉼표 [0] 3 4 3 2" xfId="274"/>
    <cellStyle name="쉼표 [0] 3 4 3 2 2" xfId="634"/>
    <cellStyle name="쉼표 [0] 3 4 3 2 2 2" xfId="1354"/>
    <cellStyle name="쉼표 [0] 3 4 3 2 2 2 2" xfId="2794"/>
    <cellStyle name="쉼표 [0] 3 4 3 2 2 2 2 2" xfId="5674"/>
    <cellStyle name="쉼표 [0] 3 4 3 2 2 2 3" xfId="4234"/>
    <cellStyle name="쉼표 [0] 3 4 3 2 2 3" xfId="2074"/>
    <cellStyle name="쉼표 [0] 3 4 3 2 2 3 2" xfId="4954"/>
    <cellStyle name="쉼표 [0] 3 4 3 2 2 4" xfId="3514"/>
    <cellStyle name="쉼표 [0] 3 4 3 2 3" xfId="994"/>
    <cellStyle name="쉼표 [0] 3 4 3 2 3 2" xfId="2434"/>
    <cellStyle name="쉼표 [0] 3 4 3 2 3 2 2" xfId="5314"/>
    <cellStyle name="쉼표 [0] 3 4 3 2 3 3" xfId="3874"/>
    <cellStyle name="쉼표 [0] 3 4 3 2 4" xfId="1714"/>
    <cellStyle name="쉼표 [0] 3 4 3 2 4 2" xfId="4594"/>
    <cellStyle name="쉼표 [0] 3 4 3 2 5" xfId="3154"/>
    <cellStyle name="쉼표 [0] 3 4 3 3" xfId="454"/>
    <cellStyle name="쉼표 [0] 3 4 3 3 2" xfId="1174"/>
    <cellStyle name="쉼표 [0] 3 4 3 3 2 2" xfId="2614"/>
    <cellStyle name="쉼표 [0] 3 4 3 3 2 2 2" xfId="5494"/>
    <cellStyle name="쉼표 [0] 3 4 3 3 2 3" xfId="4054"/>
    <cellStyle name="쉼표 [0] 3 4 3 3 3" xfId="1894"/>
    <cellStyle name="쉼표 [0] 3 4 3 3 3 2" xfId="4774"/>
    <cellStyle name="쉼표 [0] 3 4 3 3 4" xfId="3334"/>
    <cellStyle name="쉼표 [0] 3 4 3 4" xfId="814"/>
    <cellStyle name="쉼표 [0] 3 4 3 4 2" xfId="2254"/>
    <cellStyle name="쉼표 [0] 3 4 3 4 2 2" xfId="5134"/>
    <cellStyle name="쉼표 [0] 3 4 3 4 3" xfId="3694"/>
    <cellStyle name="쉼표 [0] 3 4 3 5" xfId="1534"/>
    <cellStyle name="쉼표 [0] 3 4 3 5 2" xfId="4414"/>
    <cellStyle name="쉼표 [0] 3 4 3 6" xfId="2974"/>
    <cellStyle name="쉼표 [0] 3 4 4" xfId="204"/>
    <cellStyle name="쉼표 [0] 3 4 4 2" xfId="564"/>
    <cellStyle name="쉼표 [0] 3 4 4 2 2" xfId="1284"/>
    <cellStyle name="쉼표 [0] 3 4 4 2 2 2" xfId="2724"/>
    <cellStyle name="쉼표 [0] 3 4 4 2 2 2 2" xfId="5604"/>
    <cellStyle name="쉼표 [0] 3 4 4 2 2 3" xfId="4164"/>
    <cellStyle name="쉼표 [0] 3 4 4 2 3" xfId="2004"/>
    <cellStyle name="쉼표 [0] 3 4 4 2 3 2" xfId="4884"/>
    <cellStyle name="쉼표 [0] 3 4 4 2 4" xfId="3444"/>
    <cellStyle name="쉼표 [0] 3 4 4 3" xfId="924"/>
    <cellStyle name="쉼표 [0] 3 4 4 3 2" xfId="2364"/>
    <cellStyle name="쉼표 [0] 3 4 4 3 2 2" xfId="5244"/>
    <cellStyle name="쉼표 [0] 3 4 4 3 3" xfId="3804"/>
    <cellStyle name="쉼표 [0] 3 4 4 4" xfId="1644"/>
    <cellStyle name="쉼표 [0] 3 4 4 4 2" xfId="4524"/>
    <cellStyle name="쉼표 [0] 3 4 4 5" xfId="3084"/>
    <cellStyle name="쉼표 [0] 3 4 5" xfId="384"/>
    <cellStyle name="쉼표 [0] 3 4 5 2" xfId="1104"/>
    <cellStyle name="쉼표 [0] 3 4 5 2 2" xfId="2544"/>
    <cellStyle name="쉼표 [0] 3 4 5 2 2 2" xfId="5424"/>
    <cellStyle name="쉼표 [0] 3 4 5 2 3" xfId="3984"/>
    <cellStyle name="쉼표 [0] 3 4 5 3" xfId="1824"/>
    <cellStyle name="쉼표 [0] 3 4 5 3 2" xfId="4704"/>
    <cellStyle name="쉼표 [0] 3 4 5 4" xfId="3264"/>
    <cellStyle name="쉼표 [0] 3 4 6" xfId="744"/>
    <cellStyle name="쉼표 [0] 3 4 6 2" xfId="2184"/>
    <cellStyle name="쉼표 [0] 3 4 6 2 2" xfId="5064"/>
    <cellStyle name="쉼표 [0] 3 4 6 3" xfId="3624"/>
    <cellStyle name="쉼표 [0] 3 4 7" xfId="1464"/>
    <cellStyle name="쉼표 [0] 3 4 7 2" xfId="4344"/>
    <cellStyle name="쉼표 [0] 3 4 8" xfId="2904"/>
    <cellStyle name="쉼표 [0] 3 5" xfId="34"/>
    <cellStyle name="쉼표 [0] 3 5 2" xfId="104"/>
    <cellStyle name="쉼표 [0] 3 5 2 2" xfId="284"/>
    <cellStyle name="쉼표 [0] 3 5 2 2 2" xfId="644"/>
    <cellStyle name="쉼표 [0] 3 5 2 2 2 2" xfId="1364"/>
    <cellStyle name="쉼표 [0] 3 5 2 2 2 2 2" xfId="2804"/>
    <cellStyle name="쉼표 [0] 3 5 2 2 2 2 2 2" xfId="5684"/>
    <cellStyle name="쉼표 [0] 3 5 2 2 2 2 3" xfId="4244"/>
    <cellStyle name="쉼표 [0] 3 5 2 2 2 3" xfId="2084"/>
    <cellStyle name="쉼표 [0] 3 5 2 2 2 3 2" xfId="4964"/>
    <cellStyle name="쉼표 [0] 3 5 2 2 2 4" xfId="3524"/>
    <cellStyle name="쉼표 [0] 3 5 2 2 3" xfId="1004"/>
    <cellStyle name="쉼표 [0] 3 5 2 2 3 2" xfId="2444"/>
    <cellStyle name="쉼표 [0] 3 5 2 2 3 2 2" xfId="5324"/>
    <cellStyle name="쉼표 [0] 3 5 2 2 3 3" xfId="3884"/>
    <cellStyle name="쉼표 [0] 3 5 2 2 4" xfId="1724"/>
    <cellStyle name="쉼표 [0] 3 5 2 2 4 2" xfId="4604"/>
    <cellStyle name="쉼표 [0] 3 5 2 2 5" xfId="3164"/>
    <cellStyle name="쉼표 [0] 3 5 2 3" xfId="464"/>
    <cellStyle name="쉼표 [0] 3 5 2 3 2" xfId="1184"/>
    <cellStyle name="쉼표 [0] 3 5 2 3 2 2" xfId="2624"/>
    <cellStyle name="쉼표 [0] 3 5 2 3 2 2 2" xfId="5504"/>
    <cellStyle name="쉼표 [0] 3 5 2 3 2 3" xfId="4064"/>
    <cellStyle name="쉼표 [0] 3 5 2 3 3" xfId="1904"/>
    <cellStyle name="쉼표 [0] 3 5 2 3 3 2" xfId="4784"/>
    <cellStyle name="쉼표 [0] 3 5 2 3 4" xfId="3344"/>
    <cellStyle name="쉼표 [0] 3 5 2 4" xfId="824"/>
    <cellStyle name="쉼표 [0] 3 5 2 4 2" xfId="2264"/>
    <cellStyle name="쉼표 [0] 3 5 2 4 2 2" xfId="5144"/>
    <cellStyle name="쉼표 [0] 3 5 2 4 3" xfId="3704"/>
    <cellStyle name="쉼표 [0] 3 5 2 5" xfId="1544"/>
    <cellStyle name="쉼표 [0] 3 5 2 5 2" xfId="4424"/>
    <cellStyle name="쉼표 [0] 3 5 2 6" xfId="2984"/>
    <cellStyle name="쉼표 [0] 3 5 3" xfId="214"/>
    <cellStyle name="쉼표 [0] 3 5 3 2" xfId="574"/>
    <cellStyle name="쉼표 [0] 3 5 3 2 2" xfId="1294"/>
    <cellStyle name="쉼표 [0] 3 5 3 2 2 2" xfId="2734"/>
    <cellStyle name="쉼표 [0] 3 5 3 2 2 2 2" xfId="5614"/>
    <cellStyle name="쉼표 [0] 3 5 3 2 2 3" xfId="4174"/>
    <cellStyle name="쉼표 [0] 3 5 3 2 3" xfId="2014"/>
    <cellStyle name="쉼표 [0] 3 5 3 2 3 2" xfId="4894"/>
    <cellStyle name="쉼표 [0] 3 5 3 2 4" xfId="3454"/>
    <cellStyle name="쉼표 [0] 3 5 3 3" xfId="934"/>
    <cellStyle name="쉼표 [0] 3 5 3 3 2" xfId="2374"/>
    <cellStyle name="쉼표 [0] 3 5 3 3 2 2" xfId="5254"/>
    <cellStyle name="쉼표 [0] 3 5 3 3 3" xfId="3814"/>
    <cellStyle name="쉼표 [0] 3 5 3 4" xfId="1654"/>
    <cellStyle name="쉼표 [0] 3 5 3 4 2" xfId="4534"/>
    <cellStyle name="쉼표 [0] 3 5 3 5" xfId="3094"/>
    <cellStyle name="쉼표 [0] 3 5 4" xfId="394"/>
    <cellStyle name="쉼표 [0] 3 5 4 2" xfId="1114"/>
    <cellStyle name="쉼표 [0] 3 5 4 2 2" xfId="2554"/>
    <cellStyle name="쉼표 [0] 3 5 4 2 2 2" xfId="5434"/>
    <cellStyle name="쉼표 [0] 3 5 4 2 3" xfId="3994"/>
    <cellStyle name="쉼표 [0] 3 5 4 3" xfId="1834"/>
    <cellStyle name="쉼표 [0] 3 5 4 3 2" xfId="4714"/>
    <cellStyle name="쉼표 [0] 3 5 4 4" xfId="3274"/>
    <cellStyle name="쉼표 [0] 3 5 5" xfId="754"/>
    <cellStyle name="쉼표 [0] 3 5 5 2" xfId="2194"/>
    <cellStyle name="쉼표 [0] 3 5 5 2 2" xfId="5074"/>
    <cellStyle name="쉼표 [0] 3 5 5 3" xfId="3634"/>
    <cellStyle name="쉼표 [0] 3 5 6" xfId="1474"/>
    <cellStyle name="쉼표 [0] 3 5 6 2" xfId="4354"/>
    <cellStyle name="쉼표 [0] 3 5 7" xfId="2914"/>
    <cellStyle name="쉼표 [0] 3 6" xfId="64"/>
    <cellStyle name="쉼표 [0] 3 6 2" xfId="134"/>
    <cellStyle name="쉼표 [0] 3 6 2 2" xfId="314"/>
    <cellStyle name="쉼표 [0] 3 6 2 2 2" xfId="674"/>
    <cellStyle name="쉼표 [0] 3 6 2 2 2 2" xfId="1394"/>
    <cellStyle name="쉼표 [0] 3 6 2 2 2 2 2" xfId="2834"/>
    <cellStyle name="쉼표 [0] 3 6 2 2 2 2 2 2" xfId="5714"/>
    <cellStyle name="쉼표 [0] 3 6 2 2 2 2 3" xfId="4274"/>
    <cellStyle name="쉼표 [0] 3 6 2 2 2 3" xfId="2114"/>
    <cellStyle name="쉼표 [0] 3 6 2 2 2 3 2" xfId="4994"/>
    <cellStyle name="쉼표 [0] 3 6 2 2 2 4" xfId="3554"/>
    <cellStyle name="쉼표 [0] 3 6 2 2 3" xfId="1034"/>
    <cellStyle name="쉼표 [0] 3 6 2 2 3 2" xfId="2474"/>
    <cellStyle name="쉼표 [0] 3 6 2 2 3 2 2" xfId="5354"/>
    <cellStyle name="쉼표 [0] 3 6 2 2 3 3" xfId="3914"/>
    <cellStyle name="쉼표 [0] 3 6 2 2 4" xfId="1754"/>
    <cellStyle name="쉼표 [0] 3 6 2 2 4 2" xfId="4634"/>
    <cellStyle name="쉼표 [0] 3 6 2 2 5" xfId="3194"/>
    <cellStyle name="쉼표 [0] 3 6 2 3" xfId="494"/>
    <cellStyle name="쉼표 [0] 3 6 2 3 2" xfId="1214"/>
    <cellStyle name="쉼표 [0] 3 6 2 3 2 2" xfId="2654"/>
    <cellStyle name="쉼표 [0] 3 6 2 3 2 2 2" xfId="5534"/>
    <cellStyle name="쉼표 [0] 3 6 2 3 2 3" xfId="4094"/>
    <cellStyle name="쉼표 [0] 3 6 2 3 3" xfId="1934"/>
    <cellStyle name="쉼표 [0] 3 6 2 3 3 2" xfId="4814"/>
    <cellStyle name="쉼표 [0] 3 6 2 3 4" xfId="3374"/>
    <cellStyle name="쉼표 [0] 3 6 2 4" xfId="854"/>
    <cellStyle name="쉼표 [0] 3 6 2 4 2" xfId="2294"/>
    <cellStyle name="쉼표 [0] 3 6 2 4 2 2" xfId="5174"/>
    <cellStyle name="쉼표 [0] 3 6 2 4 3" xfId="3734"/>
    <cellStyle name="쉼표 [0] 3 6 2 5" xfId="1574"/>
    <cellStyle name="쉼표 [0] 3 6 2 5 2" xfId="4454"/>
    <cellStyle name="쉼표 [0] 3 6 2 6" xfId="3014"/>
    <cellStyle name="쉼표 [0] 3 6 3" xfId="244"/>
    <cellStyle name="쉼표 [0] 3 6 3 2" xfId="604"/>
    <cellStyle name="쉼표 [0] 3 6 3 2 2" xfId="1324"/>
    <cellStyle name="쉼표 [0] 3 6 3 2 2 2" xfId="2764"/>
    <cellStyle name="쉼표 [0] 3 6 3 2 2 2 2" xfId="5644"/>
    <cellStyle name="쉼표 [0] 3 6 3 2 2 3" xfId="4204"/>
    <cellStyle name="쉼표 [0] 3 6 3 2 3" xfId="2044"/>
    <cellStyle name="쉼표 [0] 3 6 3 2 3 2" xfId="4924"/>
    <cellStyle name="쉼표 [0] 3 6 3 2 4" xfId="3484"/>
    <cellStyle name="쉼표 [0] 3 6 3 3" xfId="964"/>
    <cellStyle name="쉼표 [0] 3 6 3 3 2" xfId="2404"/>
    <cellStyle name="쉼표 [0] 3 6 3 3 2 2" xfId="5284"/>
    <cellStyle name="쉼표 [0] 3 6 3 3 3" xfId="3844"/>
    <cellStyle name="쉼표 [0] 3 6 3 4" xfId="1684"/>
    <cellStyle name="쉼표 [0] 3 6 3 4 2" xfId="4564"/>
    <cellStyle name="쉼표 [0] 3 6 3 5" xfId="3124"/>
    <cellStyle name="쉼표 [0] 3 6 4" xfId="424"/>
    <cellStyle name="쉼표 [0] 3 6 4 2" xfId="1144"/>
    <cellStyle name="쉼표 [0] 3 6 4 2 2" xfId="2584"/>
    <cellStyle name="쉼표 [0] 3 6 4 2 2 2" xfId="5464"/>
    <cellStyle name="쉼표 [0] 3 6 4 2 3" xfId="4024"/>
    <cellStyle name="쉼표 [0] 3 6 4 3" xfId="1864"/>
    <cellStyle name="쉼표 [0] 3 6 4 3 2" xfId="4744"/>
    <cellStyle name="쉼표 [0] 3 6 4 4" xfId="3304"/>
    <cellStyle name="쉼표 [0] 3 6 5" xfId="784"/>
    <cellStyle name="쉼표 [0] 3 6 5 2" xfId="2224"/>
    <cellStyle name="쉼표 [0] 3 6 5 2 2" xfId="5104"/>
    <cellStyle name="쉼표 [0] 3 6 5 3" xfId="3664"/>
    <cellStyle name="쉼표 [0] 3 6 6" xfId="1504"/>
    <cellStyle name="쉼표 [0] 3 6 6 2" xfId="4384"/>
    <cellStyle name="쉼표 [0] 3 6 7" xfId="2944"/>
    <cellStyle name="쉼표 [0] 3 7" xfId="74"/>
    <cellStyle name="쉼표 [0] 3 7 2" xfId="254"/>
    <cellStyle name="쉼표 [0] 3 7 2 2" xfId="614"/>
    <cellStyle name="쉼표 [0] 3 7 2 2 2" xfId="1334"/>
    <cellStyle name="쉼표 [0] 3 7 2 2 2 2" xfId="2774"/>
    <cellStyle name="쉼표 [0] 3 7 2 2 2 2 2" xfId="5654"/>
    <cellStyle name="쉼표 [0] 3 7 2 2 2 3" xfId="4214"/>
    <cellStyle name="쉼표 [0] 3 7 2 2 3" xfId="2054"/>
    <cellStyle name="쉼표 [0] 3 7 2 2 3 2" xfId="4934"/>
    <cellStyle name="쉼표 [0] 3 7 2 2 4" xfId="3494"/>
    <cellStyle name="쉼표 [0] 3 7 2 3" xfId="974"/>
    <cellStyle name="쉼표 [0] 3 7 2 3 2" xfId="2414"/>
    <cellStyle name="쉼표 [0] 3 7 2 3 2 2" xfId="5294"/>
    <cellStyle name="쉼표 [0] 3 7 2 3 3" xfId="3854"/>
    <cellStyle name="쉼표 [0] 3 7 2 4" xfId="1694"/>
    <cellStyle name="쉼표 [0] 3 7 2 4 2" xfId="4574"/>
    <cellStyle name="쉼표 [0] 3 7 2 5" xfId="3134"/>
    <cellStyle name="쉼표 [0] 3 7 3" xfId="434"/>
    <cellStyle name="쉼표 [0] 3 7 3 2" xfId="1154"/>
    <cellStyle name="쉼표 [0] 3 7 3 2 2" xfId="2594"/>
    <cellStyle name="쉼표 [0] 3 7 3 2 2 2" xfId="5474"/>
    <cellStyle name="쉼표 [0] 3 7 3 2 3" xfId="4034"/>
    <cellStyle name="쉼표 [0] 3 7 3 3" xfId="1874"/>
    <cellStyle name="쉼표 [0] 3 7 3 3 2" xfId="4754"/>
    <cellStyle name="쉼표 [0] 3 7 3 4" xfId="3314"/>
    <cellStyle name="쉼표 [0] 3 7 4" xfId="794"/>
    <cellStyle name="쉼표 [0] 3 7 4 2" xfId="2234"/>
    <cellStyle name="쉼표 [0] 3 7 4 2 2" xfId="5114"/>
    <cellStyle name="쉼표 [0] 3 7 4 3" xfId="3674"/>
    <cellStyle name="쉼표 [0] 3 7 5" xfId="1514"/>
    <cellStyle name="쉼표 [0] 3 7 5 2" xfId="4394"/>
    <cellStyle name="쉼표 [0] 3 7 6" xfId="2954"/>
    <cellStyle name="쉼표 [0] 3 8" xfId="144"/>
    <cellStyle name="쉼표 [0] 3 8 2" xfId="324"/>
    <cellStyle name="쉼표 [0] 3 8 2 2" xfId="684"/>
    <cellStyle name="쉼표 [0] 3 8 2 2 2" xfId="1404"/>
    <cellStyle name="쉼표 [0] 3 8 2 2 2 2" xfId="2844"/>
    <cellStyle name="쉼표 [0] 3 8 2 2 2 2 2" xfId="5724"/>
    <cellStyle name="쉼표 [0] 3 8 2 2 2 3" xfId="4284"/>
    <cellStyle name="쉼표 [0] 3 8 2 2 3" xfId="2124"/>
    <cellStyle name="쉼표 [0] 3 8 2 2 3 2" xfId="5004"/>
    <cellStyle name="쉼표 [0] 3 8 2 2 4" xfId="3564"/>
    <cellStyle name="쉼표 [0] 3 8 2 3" xfId="1044"/>
    <cellStyle name="쉼표 [0] 3 8 2 3 2" xfId="2484"/>
    <cellStyle name="쉼표 [0] 3 8 2 3 2 2" xfId="5364"/>
    <cellStyle name="쉼표 [0] 3 8 2 3 3" xfId="3924"/>
    <cellStyle name="쉼표 [0] 3 8 2 4" xfId="1764"/>
    <cellStyle name="쉼표 [0] 3 8 2 4 2" xfId="4644"/>
    <cellStyle name="쉼표 [0] 3 8 2 5" xfId="3204"/>
    <cellStyle name="쉼표 [0] 3 8 3" xfId="504"/>
    <cellStyle name="쉼표 [0] 3 8 3 2" xfId="1224"/>
    <cellStyle name="쉼표 [0] 3 8 3 2 2" xfId="2664"/>
    <cellStyle name="쉼표 [0] 3 8 3 2 2 2" xfId="5544"/>
    <cellStyle name="쉼표 [0] 3 8 3 2 3" xfId="4104"/>
    <cellStyle name="쉼표 [0] 3 8 3 3" xfId="1944"/>
    <cellStyle name="쉼표 [0] 3 8 3 3 2" xfId="4824"/>
    <cellStyle name="쉼표 [0] 3 8 3 4" xfId="3384"/>
    <cellStyle name="쉼표 [0] 3 8 4" xfId="864"/>
    <cellStyle name="쉼표 [0] 3 8 4 2" xfId="2304"/>
    <cellStyle name="쉼표 [0] 3 8 4 2 2" xfId="5184"/>
    <cellStyle name="쉼표 [0] 3 8 4 3" xfId="3744"/>
    <cellStyle name="쉼표 [0] 3 8 5" xfId="1584"/>
    <cellStyle name="쉼표 [0] 3 8 5 2" xfId="4464"/>
    <cellStyle name="쉼표 [0] 3 8 6" xfId="3024"/>
    <cellStyle name="쉼표 [0] 3 9" xfId="154"/>
    <cellStyle name="쉼표 [0] 3 9 2" xfId="334"/>
    <cellStyle name="쉼표 [0] 3 9 2 2" xfId="694"/>
    <cellStyle name="쉼표 [0] 3 9 2 2 2" xfId="1414"/>
    <cellStyle name="쉼표 [0] 3 9 2 2 2 2" xfId="2854"/>
    <cellStyle name="쉼표 [0] 3 9 2 2 2 2 2" xfId="5734"/>
    <cellStyle name="쉼표 [0] 3 9 2 2 2 3" xfId="4294"/>
    <cellStyle name="쉼표 [0] 3 9 2 2 3" xfId="2134"/>
    <cellStyle name="쉼표 [0] 3 9 2 2 3 2" xfId="5014"/>
    <cellStyle name="쉼표 [0] 3 9 2 2 4" xfId="3574"/>
    <cellStyle name="쉼표 [0] 3 9 2 3" xfId="1054"/>
    <cellStyle name="쉼표 [0] 3 9 2 3 2" xfId="2494"/>
    <cellStyle name="쉼표 [0] 3 9 2 3 2 2" xfId="5374"/>
    <cellStyle name="쉼표 [0] 3 9 2 3 3" xfId="3934"/>
    <cellStyle name="쉼표 [0] 3 9 2 4" xfId="1774"/>
    <cellStyle name="쉼표 [0] 3 9 2 4 2" xfId="4654"/>
    <cellStyle name="쉼표 [0] 3 9 2 5" xfId="3214"/>
    <cellStyle name="쉼표 [0] 3 9 3" xfId="514"/>
    <cellStyle name="쉼표 [0] 3 9 3 2" xfId="1234"/>
    <cellStyle name="쉼표 [0] 3 9 3 2 2" xfId="2674"/>
    <cellStyle name="쉼표 [0] 3 9 3 2 2 2" xfId="5554"/>
    <cellStyle name="쉼표 [0] 3 9 3 2 3" xfId="4114"/>
    <cellStyle name="쉼표 [0] 3 9 3 3" xfId="1954"/>
    <cellStyle name="쉼표 [0] 3 9 3 3 2" xfId="4834"/>
    <cellStyle name="쉼표 [0] 3 9 3 4" xfId="3394"/>
    <cellStyle name="쉼표 [0] 3 9 4" xfId="874"/>
    <cellStyle name="쉼표 [0] 3 9 4 2" xfId="2314"/>
    <cellStyle name="쉼표 [0] 3 9 4 2 2" xfId="5194"/>
    <cellStyle name="쉼표 [0] 3 9 4 3" xfId="3754"/>
    <cellStyle name="쉼표 [0] 3 9 5" xfId="1594"/>
    <cellStyle name="쉼표 [0] 3 9 5 2" xfId="4474"/>
    <cellStyle name="쉼표 [0] 3 9 6" xfId="3034"/>
    <cellStyle name="쉼표 [0] 4" xfId="2"/>
    <cellStyle name="쉼표 [0] 4 10" xfId="162"/>
    <cellStyle name="쉼표 [0] 4 10 2" xfId="342"/>
    <cellStyle name="쉼표 [0] 4 10 2 2" xfId="702"/>
    <cellStyle name="쉼표 [0] 4 10 2 2 2" xfId="1422"/>
    <cellStyle name="쉼표 [0] 4 10 2 2 2 2" xfId="2862"/>
    <cellStyle name="쉼표 [0] 4 10 2 2 2 2 2" xfId="5742"/>
    <cellStyle name="쉼표 [0] 4 10 2 2 2 2 2 2" xfId="5764"/>
    <cellStyle name="쉼표 [0] 4 10 2 2 2 3" xfId="4302"/>
    <cellStyle name="쉼표 [0] 4 10 2 2 3" xfId="2142"/>
    <cellStyle name="쉼표 [0] 4 10 2 2 3 2" xfId="5022"/>
    <cellStyle name="쉼표 [0] 4 10 2 2 4" xfId="3582"/>
    <cellStyle name="쉼표 [0] 4 10 2 3" xfId="1062"/>
    <cellStyle name="쉼표 [0] 4 10 2 3 2" xfId="2502"/>
    <cellStyle name="쉼표 [0] 4 10 2 3 2 2" xfId="5382"/>
    <cellStyle name="쉼표 [0] 4 10 2 3 3" xfId="3942"/>
    <cellStyle name="쉼표 [0] 4 10 2 4" xfId="1782"/>
    <cellStyle name="쉼표 [0] 4 10 2 4 2" xfId="4662"/>
    <cellStyle name="쉼표 [0] 4 10 2 5" xfId="3222"/>
    <cellStyle name="쉼표 [0] 4 10 3" xfId="522"/>
    <cellStyle name="쉼표 [0] 4 10 3 2" xfId="1242"/>
    <cellStyle name="쉼표 [0] 4 10 3 2 2" xfId="2682"/>
    <cellStyle name="쉼표 [0] 4 10 3 2 2 2" xfId="5562"/>
    <cellStyle name="쉼표 [0] 4 10 3 2 3" xfId="4122"/>
    <cellStyle name="쉼표 [0] 4 10 3 3" xfId="1962"/>
    <cellStyle name="쉼표 [0] 4 10 3 3 2" xfId="4842"/>
    <cellStyle name="쉼표 [0] 4 10 3 4" xfId="3402"/>
    <cellStyle name="쉼표 [0] 4 10 4" xfId="882"/>
    <cellStyle name="쉼표 [0] 4 10 4 2" xfId="2322"/>
    <cellStyle name="쉼표 [0] 4 10 4 2 2" xfId="5202"/>
    <cellStyle name="쉼표 [0] 4 10 4 3" xfId="3762"/>
    <cellStyle name="쉼표 [0] 4 10 5" xfId="1602"/>
    <cellStyle name="쉼표 [0] 4 10 5 2" xfId="4482"/>
    <cellStyle name="쉼표 [0] 4 10 6" xfId="3042"/>
    <cellStyle name="쉼표 [0] 4 11" xfId="172"/>
    <cellStyle name="쉼표 [0] 4 11 2" xfId="352"/>
    <cellStyle name="쉼표 [0] 4 11 2 2" xfId="712"/>
    <cellStyle name="쉼표 [0] 4 11 2 2 2" xfId="1432"/>
    <cellStyle name="쉼표 [0] 4 11 2 2 2 2" xfId="2872"/>
    <cellStyle name="쉼표 [0] 4 11 2 2 2 2 2" xfId="5752"/>
    <cellStyle name="쉼표 [0] 4 11 2 2 2 3" xfId="4312"/>
    <cellStyle name="쉼표 [0] 4 11 2 2 3" xfId="2152"/>
    <cellStyle name="쉼표 [0] 4 11 2 2 3 2" xfId="5032"/>
    <cellStyle name="쉼표 [0] 4 11 2 2 4" xfId="3592"/>
    <cellStyle name="쉼표 [0] 4 11 2 3" xfId="1072"/>
    <cellStyle name="쉼표 [0] 4 11 2 3 2" xfId="2512"/>
    <cellStyle name="쉼표 [0] 4 11 2 3 2 2" xfId="5392"/>
    <cellStyle name="쉼표 [0] 4 11 2 3 3" xfId="3952"/>
    <cellStyle name="쉼표 [0] 4 11 2 4" xfId="1792"/>
    <cellStyle name="쉼표 [0] 4 11 2 4 2" xfId="4672"/>
    <cellStyle name="쉼표 [0] 4 11 2 5" xfId="3232"/>
    <cellStyle name="쉼표 [0] 4 11 3" xfId="532"/>
    <cellStyle name="쉼표 [0] 4 11 3 2" xfId="1252"/>
    <cellStyle name="쉼표 [0] 4 11 3 2 2" xfId="2692"/>
    <cellStyle name="쉼표 [0] 4 11 3 2 2 2" xfId="5572"/>
    <cellStyle name="쉼표 [0] 4 11 3 2 3" xfId="4132"/>
    <cellStyle name="쉼표 [0] 4 11 3 3" xfId="1972"/>
    <cellStyle name="쉼표 [0] 4 11 3 3 2" xfId="4852"/>
    <cellStyle name="쉼표 [0] 4 11 3 4" xfId="3412"/>
    <cellStyle name="쉼표 [0] 4 11 4" xfId="892"/>
    <cellStyle name="쉼표 [0] 4 11 4 2" xfId="2332"/>
    <cellStyle name="쉼표 [0] 4 11 4 2 2" xfId="5212"/>
    <cellStyle name="쉼표 [0] 4 11 4 3" xfId="3772"/>
    <cellStyle name="쉼표 [0] 4 11 5" xfId="1612"/>
    <cellStyle name="쉼표 [0] 4 11 5 2" xfId="4492"/>
    <cellStyle name="쉼표 [0] 4 11 6" xfId="3052"/>
    <cellStyle name="쉼표 [0] 4 12" xfId="182"/>
    <cellStyle name="쉼표 [0] 4 12 2" xfId="542"/>
    <cellStyle name="쉼표 [0] 4 12 2 2" xfId="1262"/>
    <cellStyle name="쉼표 [0] 4 12 2 2 2" xfId="2702"/>
    <cellStyle name="쉼표 [0] 4 12 2 2 2 2" xfId="5582"/>
    <cellStyle name="쉼표 [0] 4 12 2 2 3" xfId="4142"/>
    <cellStyle name="쉼표 [0] 4 12 2 3" xfId="1982"/>
    <cellStyle name="쉼표 [0] 4 12 2 3 2" xfId="4862"/>
    <cellStyle name="쉼표 [0] 4 12 2 4" xfId="3422"/>
    <cellStyle name="쉼표 [0] 4 12 3" xfId="902"/>
    <cellStyle name="쉼표 [0] 4 12 3 2" xfId="2342"/>
    <cellStyle name="쉼표 [0] 4 12 3 2 2" xfId="5222"/>
    <cellStyle name="쉼표 [0] 4 12 3 3" xfId="3782"/>
    <cellStyle name="쉼표 [0] 4 12 4" xfId="1622"/>
    <cellStyle name="쉼표 [0] 4 12 4 2" xfId="4502"/>
    <cellStyle name="쉼표 [0] 4 12 5" xfId="3062"/>
    <cellStyle name="쉼표 [0] 4 13" xfId="362"/>
    <cellStyle name="쉼표 [0] 4 13 2" xfId="1082"/>
    <cellStyle name="쉼표 [0] 4 13 2 2" xfId="2522"/>
    <cellStyle name="쉼표 [0] 4 13 2 2 2" xfId="5402"/>
    <cellStyle name="쉼표 [0] 4 13 2 3" xfId="3962"/>
    <cellStyle name="쉼표 [0] 4 13 3" xfId="1802"/>
    <cellStyle name="쉼표 [0] 4 13 3 2" xfId="4682"/>
    <cellStyle name="쉼표 [0] 4 13 4" xfId="3242"/>
    <cellStyle name="쉼표 [0] 4 14" xfId="722"/>
    <cellStyle name="쉼표 [0] 4 14 2" xfId="2162"/>
    <cellStyle name="쉼표 [0] 4 14 2 2" xfId="5042"/>
    <cellStyle name="쉼표 [0] 4 14 3" xfId="3602"/>
    <cellStyle name="쉼표 [0] 4 15" xfId="1442"/>
    <cellStyle name="쉼표 [0] 4 15 2" xfId="4322"/>
    <cellStyle name="쉼표 [0] 4 16" xfId="2882"/>
    <cellStyle name="쉼표 [0] 4 17" xfId="5766"/>
    <cellStyle name="쉼표 [0] 4 2" xfId="7"/>
    <cellStyle name="쉼표 [0] 4 2 10" xfId="177"/>
    <cellStyle name="쉼표 [0] 4 2 10 2" xfId="357"/>
    <cellStyle name="쉼표 [0] 4 2 10 2 2" xfId="717"/>
    <cellStyle name="쉼표 [0] 4 2 10 2 2 2" xfId="1437"/>
    <cellStyle name="쉼표 [0] 4 2 10 2 2 2 2" xfId="2877"/>
    <cellStyle name="쉼표 [0] 4 2 10 2 2 2 2 2" xfId="5757"/>
    <cellStyle name="쉼표 [0] 4 2 10 2 2 2 3" xfId="4317"/>
    <cellStyle name="쉼표 [0] 4 2 10 2 2 3" xfId="2157"/>
    <cellStyle name="쉼표 [0] 4 2 10 2 2 3 2" xfId="5037"/>
    <cellStyle name="쉼표 [0] 4 2 10 2 2 4" xfId="3597"/>
    <cellStyle name="쉼표 [0] 4 2 10 2 3" xfId="1077"/>
    <cellStyle name="쉼표 [0] 4 2 10 2 3 2" xfId="2517"/>
    <cellStyle name="쉼표 [0] 4 2 10 2 3 2 2" xfId="5397"/>
    <cellStyle name="쉼표 [0] 4 2 10 2 3 3" xfId="3957"/>
    <cellStyle name="쉼표 [0] 4 2 10 2 4" xfId="1797"/>
    <cellStyle name="쉼표 [0] 4 2 10 2 4 2" xfId="4677"/>
    <cellStyle name="쉼표 [0] 4 2 10 2 5" xfId="3237"/>
    <cellStyle name="쉼표 [0] 4 2 10 3" xfId="537"/>
    <cellStyle name="쉼표 [0] 4 2 10 3 2" xfId="1257"/>
    <cellStyle name="쉼표 [0] 4 2 10 3 2 2" xfId="2697"/>
    <cellStyle name="쉼표 [0] 4 2 10 3 2 2 2" xfId="5577"/>
    <cellStyle name="쉼표 [0] 4 2 10 3 2 3" xfId="4137"/>
    <cellStyle name="쉼표 [0] 4 2 10 3 3" xfId="1977"/>
    <cellStyle name="쉼표 [0] 4 2 10 3 3 2" xfId="4857"/>
    <cellStyle name="쉼표 [0] 4 2 10 3 4" xfId="3417"/>
    <cellStyle name="쉼표 [0] 4 2 10 4" xfId="897"/>
    <cellStyle name="쉼표 [0] 4 2 10 4 2" xfId="2337"/>
    <cellStyle name="쉼표 [0] 4 2 10 4 2 2" xfId="5217"/>
    <cellStyle name="쉼표 [0] 4 2 10 4 3" xfId="3777"/>
    <cellStyle name="쉼표 [0] 4 2 10 5" xfId="1617"/>
    <cellStyle name="쉼표 [0] 4 2 10 5 2" xfId="4497"/>
    <cellStyle name="쉼표 [0] 4 2 10 6" xfId="3057"/>
    <cellStyle name="쉼표 [0] 4 2 11" xfId="187"/>
    <cellStyle name="쉼표 [0] 4 2 11 2" xfId="547"/>
    <cellStyle name="쉼표 [0] 4 2 11 2 2" xfId="1267"/>
    <cellStyle name="쉼표 [0] 4 2 11 2 2 2" xfId="2707"/>
    <cellStyle name="쉼표 [0] 4 2 11 2 2 2 2" xfId="5587"/>
    <cellStyle name="쉼표 [0] 4 2 11 2 2 3" xfId="4147"/>
    <cellStyle name="쉼표 [0] 4 2 11 2 3" xfId="1987"/>
    <cellStyle name="쉼표 [0] 4 2 11 2 3 2" xfId="4867"/>
    <cellStyle name="쉼표 [0] 4 2 11 2 4" xfId="3427"/>
    <cellStyle name="쉼표 [0] 4 2 11 3" xfId="907"/>
    <cellStyle name="쉼표 [0] 4 2 11 3 2" xfId="2347"/>
    <cellStyle name="쉼표 [0] 4 2 11 3 2 2" xfId="5227"/>
    <cellStyle name="쉼표 [0] 4 2 11 3 3" xfId="3787"/>
    <cellStyle name="쉼표 [0] 4 2 11 4" xfId="1627"/>
    <cellStyle name="쉼표 [0] 4 2 11 4 2" xfId="4507"/>
    <cellStyle name="쉼표 [0] 4 2 11 5" xfId="3067"/>
    <cellStyle name="쉼표 [0] 4 2 12" xfId="367"/>
    <cellStyle name="쉼표 [0] 4 2 12 2" xfId="1087"/>
    <cellStyle name="쉼표 [0] 4 2 12 2 2" xfId="2527"/>
    <cellStyle name="쉼표 [0] 4 2 12 2 2 2" xfId="5407"/>
    <cellStyle name="쉼표 [0] 4 2 12 2 3" xfId="3967"/>
    <cellStyle name="쉼표 [0] 4 2 12 3" xfId="1807"/>
    <cellStyle name="쉼표 [0] 4 2 12 3 2" xfId="4687"/>
    <cellStyle name="쉼표 [0] 4 2 12 4" xfId="3247"/>
    <cellStyle name="쉼표 [0] 4 2 13" xfId="727"/>
    <cellStyle name="쉼표 [0] 4 2 13 2" xfId="2167"/>
    <cellStyle name="쉼표 [0] 4 2 13 2 2" xfId="5047"/>
    <cellStyle name="쉼표 [0] 4 2 13 3" xfId="3607"/>
    <cellStyle name="쉼표 [0] 4 2 14" xfId="1447"/>
    <cellStyle name="쉼표 [0] 4 2 14 2" xfId="4327"/>
    <cellStyle name="쉼표 [0] 4 2 15" xfId="2887"/>
    <cellStyle name="쉼표 [0] 4 2 2" xfId="17"/>
    <cellStyle name="쉼표 [0] 4 2 2 2" xfId="47"/>
    <cellStyle name="쉼표 [0] 4 2 2 2 2" xfId="117"/>
    <cellStyle name="쉼표 [0] 4 2 2 2 2 2" xfId="297"/>
    <cellStyle name="쉼표 [0] 4 2 2 2 2 2 2" xfId="657"/>
    <cellStyle name="쉼표 [0] 4 2 2 2 2 2 2 2" xfId="1377"/>
    <cellStyle name="쉼표 [0] 4 2 2 2 2 2 2 2 2" xfId="2817"/>
    <cellStyle name="쉼표 [0] 4 2 2 2 2 2 2 2 2 2" xfId="5697"/>
    <cellStyle name="쉼표 [0] 4 2 2 2 2 2 2 2 3" xfId="4257"/>
    <cellStyle name="쉼표 [0] 4 2 2 2 2 2 2 3" xfId="2097"/>
    <cellStyle name="쉼표 [0] 4 2 2 2 2 2 2 3 2" xfId="4977"/>
    <cellStyle name="쉼표 [0] 4 2 2 2 2 2 2 4" xfId="3537"/>
    <cellStyle name="쉼표 [0] 4 2 2 2 2 2 3" xfId="1017"/>
    <cellStyle name="쉼표 [0] 4 2 2 2 2 2 3 2" xfId="2457"/>
    <cellStyle name="쉼표 [0] 4 2 2 2 2 2 3 2 2" xfId="5337"/>
    <cellStyle name="쉼표 [0] 4 2 2 2 2 2 3 3" xfId="3897"/>
    <cellStyle name="쉼표 [0] 4 2 2 2 2 2 4" xfId="1737"/>
    <cellStyle name="쉼표 [0] 4 2 2 2 2 2 4 2" xfId="4617"/>
    <cellStyle name="쉼표 [0] 4 2 2 2 2 2 5" xfId="3177"/>
    <cellStyle name="쉼표 [0] 4 2 2 2 2 3" xfId="477"/>
    <cellStyle name="쉼표 [0] 4 2 2 2 2 3 2" xfId="1197"/>
    <cellStyle name="쉼표 [0] 4 2 2 2 2 3 2 2" xfId="2637"/>
    <cellStyle name="쉼표 [0] 4 2 2 2 2 3 2 2 2" xfId="5517"/>
    <cellStyle name="쉼표 [0] 4 2 2 2 2 3 2 3" xfId="4077"/>
    <cellStyle name="쉼표 [0] 4 2 2 2 2 3 3" xfId="1917"/>
    <cellStyle name="쉼표 [0] 4 2 2 2 2 3 3 2" xfId="4797"/>
    <cellStyle name="쉼표 [0] 4 2 2 2 2 3 4" xfId="3357"/>
    <cellStyle name="쉼표 [0] 4 2 2 2 2 4" xfId="837"/>
    <cellStyle name="쉼표 [0] 4 2 2 2 2 4 2" xfId="2277"/>
    <cellStyle name="쉼표 [0] 4 2 2 2 2 4 2 2" xfId="5157"/>
    <cellStyle name="쉼표 [0] 4 2 2 2 2 4 3" xfId="3717"/>
    <cellStyle name="쉼표 [0] 4 2 2 2 2 5" xfId="1557"/>
    <cellStyle name="쉼표 [0] 4 2 2 2 2 5 2" xfId="4437"/>
    <cellStyle name="쉼표 [0] 4 2 2 2 2 6" xfId="2997"/>
    <cellStyle name="쉼표 [0] 4 2 2 2 3" xfId="227"/>
    <cellStyle name="쉼표 [0] 4 2 2 2 3 2" xfId="587"/>
    <cellStyle name="쉼표 [0] 4 2 2 2 3 2 2" xfId="1307"/>
    <cellStyle name="쉼표 [0] 4 2 2 2 3 2 2 2" xfId="2747"/>
    <cellStyle name="쉼표 [0] 4 2 2 2 3 2 2 2 2" xfId="5627"/>
    <cellStyle name="쉼표 [0] 4 2 2 2 3 2 2 3" xfId="4187"/>
    <cellStyle name="쉼표 [0] 4 2 2 2 3 2 3" xfId="2027"/>
    <cellStyle name="쉼표 [0] 4 2 2 2 3 2 3 2" xfId="4907"/>
    <cellStyle name="쉼표 [0] 4 2 2 2 3 2 4" xfId="3467"/>
    <cellStyle name="쉼표 [0] 4 2 2 2 3 3" xfId="947"/>
    <cellStyle name="쉼표 [0] 4 2 2 2 3 3 2" xfId="2387"/>
    <cellStyle name="쉼표 [0] 4 2 2 2 3 3 2 2" xfId="5267"/>
    <cellStyle name="쉼표 [0] 4 2 2 2 3 3 3" xfId="3827"/>
    <cellStyle name="쉼표 [0] 4 2 2 2 3 4" xfId="1667"/>
    <cellStyle name="쉼표 [0] 4 2 2 2 3 4 2" xfId="4547"/>
    <cellStyle name="쉼표 [0] 4 2 2 2 3 5" xfId="3107"/>
    <cellStyle name="쉼표 [0] 4 2 2 2 4" xfId="407"/>
    <cellStyle name="쉼표 [0] 4 2 2 2 4 2" xfId="1127"/>
    <cellStyle name="쉼표 [0] 4 2 2 2 4 2 2" xfId="2567"/>
    <cellStyle name="쉼표 [0] 4 2 2 2 4 2 2 2" xfId="5447"/>
    <cellStyle name="쉼표 [0] 4 2 2 2 4 2 3" xfId="4007"/>
    <cellStyle name="쉼표 [0] 4 2 2 2 4 3" xfId="1847"/>
    <cellStyle name="쉼표 [0] 4 2 2 2 4 3 2" xfId="4727"/>
    <cellStyle name="쉼표 [0] 4 2 2 2 4 4" xfId="3287"/>
    <cellStyle name="쉼표 [0] 4 2 2 2 5" xfId="767"/>
    <cellStyle name="쉼표 [0] 4 2 2 2 5 2" xfId="2207"/>
    <cellStyle name="쉼표 [0] 4 2 2 2 5 2 2" xfId="5087"/>
    <cellStyle name="쉼표 [0] 4 2 2 2 5 3" xfId="3647"/>
    <cellStyle name="쉼표 [0] 4 2 2 2 6" xfId="1487"/>
    <cellStyle name="쉼표 [0] 4 2 2 2 6 2" xfId="4367"/>
    <cellStyle name="쉼표 [0] 4 2 2 2 7" xfId="2927"/>
    <cellStyle name="쉼표 [0] 4 2 2 3" xfId="87"/>
    <cellStyle name="쉼표 [0] 4 2 2 3 2" xfId="267"/>
    <cellStyle name="쉼표 [0] 4 2 2 3 2 2" xfId="627"/>
    <cellStyle name="쉼표 [0] 4 2 2 3 2 2 2" xfId="1347"/>
    <cellStyle name="쉼표 [0] 4 2 2 3 2 2 2 2" xfId="2787"/>
    <cellStyle name="쉼표 [0] 4 2 2 3 2 2 2 2 2" xfId="5667"/>
    <cellStyle name="쉼표 [0] 4 2 2 3 2 2 2 3" xfId="4227"/>
    <cellStyle name="쉼표 [0] 4 2 2 3 2 2 3" xfId="2067"/>
    <cellStyle name="쉼표 [0] 4 2 2 3 2 2 3 2" xfId="4947"/>
    <cellStyle name="쉼표 [0] 4 2 2 3 2 2 4" xfId="3507"/>
    <cellStyle name="쉼표 [0] 4 2 2 3 2 3" xfId="987"/>
    <cellStyle name="쉼표 [0] 4 2 2 3 2 3 2" xfId="2427"/>
    <cellStyle name="쉼표 [0] 4 2 2 3 2 3 2 2" xfId="5307"/>
    <cellStyle name="쉼표 [0] 4 2 2 3 2 3 3" xfId="3867"/>
    <cellStyle name="쉼표 [0] 4 2 2 3 2 4" xfId="1707"/>
    <cellStyle name="쉼표 [0] 4 2 2 3 2 4 2" xfId="4587"/>
    <cellStyle name="쉼표 [0] 4 2 2 3 2 5" xfId="3147"/>
    <cellStyle name="쉼표 [0] 4 2 2 3 3" xfId="447"/>
    <cellStyle name="쉼표 [0] 4 2 2 3 3 2" xfId="1167"/>
    <cellStyle name="쉼표 [0] 4 2 2 3 3 2 2" xfId="2607"/>
    <cellStyle name="쉼표 [0] 4 2 2 3 3 2 2 2" xfId="5487"/>
    <cellStyle name="쉼표 [0] 4 2 2 3 3 2 3" xfId="4047"/>
    <cellStyle name="쉼표 [0] 4 2 2 3 3 3" xfId="1887"/>
    <cellStyle name="쉼표 [0] 4 2 2 3 3 3 2" xfId="4767"/>
    <cellStyle name="쉼표 [0] 4 2 2 3 3 4" xfId="3327"/>
    <cellStyle name="쉼표 [0] 4 2 2 3 4" xfId="807"/>
    <cellStyle name="쉼표 [0] 4 2 2 3 4 2" xfId="2247"/>
    <cellStyle name="쉼표 [0] 4 2 2 3 4 2 2" xfId="5127"/>
    <cellStyle name="쉼표 [0] 4 2 2 3 4 3" xfId="3687"/>
    <cellStyle name="쉼표 [0] 4 2 2 3 5" xfId="1527"/>
    <cellStyle name="쉼표 [0] 4 2 2 3 5 2" xfId="4407"/>
    <cellStyle name="쉼표 [0] 4 2 2 3 6" xfId="2967"/>
    <cellStyle name="쉼표 [0] 4 2 2 4" xfId="197"/>
    <cellStyle name="쉼표 [0] 4 2 2 4 2" xfId="557"/>
    <cellStyle name="쉼표 [0] 4 2 2 4 2 2" xfId="1277"/>
    <cellStyle name="쉼표 [0] 4 2 2 4 2 2 2" xfId="2717"/>
    <cellStyle name="쉼표 [0] 4 2 2 4 2 2 2 2" xfId="5597"/>
    <cellStyle name="쉼표 [0] 4 2 2 4 2 2 3" xfId="4157"/>
    <cellStyle name="쉼표 [0] 4 2 2 4 2 3" xfId="1997"/>
    <cellStyle name="쉼표 [0] 4 2 2 4 2 3 2" xfId="4877"/>
    <cellStyle name="쉼표 [0] 4 2 2 4 2 4" xfId="3437"/>
    <cellStyle name="쉼표 [0] 4 2 2 4 3" xfId="917"/>
    <cellStyle name="쉼표 [0] 4 2 2 4 3 2" xfId="2357"/>
    <cellStyle name="쉼표 [0] 4 2 2 4 3 2 2" xfId="5237"/>
    <cellStyle name="쉼표 [0] 4 2 2 4 3 3" xfId="3797"/>
    <cellStyle name="쉼표 [0] 4 2 2 4 4" xfId="1637"/>
    <cellStyle name="쉼표 [0] 4 2 2 4 4 2" xfId="4517"/>
    <cellStyle name="쉼표 [0] 4 2 2 4 5" xfId="3077"/>
    <cellStyle name="쉼표 [0] 4 2 2 5" xfId="377"/>
    <cellStyle name="쉼표 [0] 4 2 2 5 2" xfId="1097"/>
    <cellStyle name="쉼표 [0] 4 2 2 5 2 2" xfId="2537"/>
    <cellStyle name="쉼표 [0] 4 2 2 5 2 2 2" xfId="5417"/>
    <cellStyle name="쉼표 [0] 4 2 2 5 2 3" xfId="3977"/>
    <cellStyle name="쉼표 [0] 4 2 2 5 3" xfId="1817"/>
    <cellStyle name="쉼표 [0] 4 2 2 5 3 2" xfId="4697"/>
    <cellStyle name="쉼표 [0] 4 2 2 5 4" xfId="3257"/>
    <cellStyle name="쉼표 [0] 4 2 2 6" xfId="737"/>
    <cellStyle name="쉼표 [0] 4 2 2 6 2" xfId="2177"/>
    <cellStyle name="쉼표 [0] 4 2 2 6 2 2" xfId="5057"/>
    <cellStyle name="쉼표 [0] 4 2 2 6 3" xfId="3617"/>
    <cellStyle name="쉼표 [0] 4 2 2 7" xfId="1457"/>
    <cellStyle name="쉼표 [0] 4 2 2 7 2" xfId="4337"/>
    <cellStyle name="쉼표 [0] 4 2 2 8" xfId="2897"/>
    <cellStyle name="쉼표 [0] 4 2 3" xfId="27"/>
    <cellStyle name="쉼표 [0] 4 2 3 2" xfId="57"/>
    <cellStyle name="쉼표 [0] 4 2 3 2 2" xfId="127"/>
    <cellStyle name="쉼표 [0] 4 2 3 2 2 2" xfId="307"/>
    <cellStyle name="쉼표 [0] 4 2 3 2 2 2 2" xfId="667"/>
    <cellStyle name="쉼표 [0] 4 2 3 2 2 2 2 2" xfId="1387"/>
    <cellStyle name="쉼표 [0] 4 2 3 2 2 2 2 2 2" xfId="2827"/>
    <cellStyle name="쉼표 [0] 4 2 3 2 2 2 2 2 2 2" xfId="5707"/>
    <cellStyle name="쉼표 [0] 4 2 3 2 2 2 2 2 3" xfId="4267"/>
    <cellStyle name="쉼표 [0] 4 2 3 2 2 2 2 3" xfId="2107"/>
    <cellStyle name="쉼표 [0] 4 2 3 2 2 2 2 3 2" xfId="4987"/>
    <cellStyle name="쉼표 [0] 4 2 3 2 2 2 2 4" xfId="3547"/>
    <cellStyle name="쉼표 [0] 4 2 3 2 2 2 3" xfId="1027"/>
    <cellStyle name="쉼표 [0] 4 2 3 2 2 2 3 2" xfId="2467"/>
    <cellStyle name="쉼표 [0] 4 2 3 2 2 2 3 2 2" xfId="5347"/>
    <cellStyle name="쉼표 [0] 4 2 3 2 2 2 3 3" xfId="3907"/>
    <cellStyle name="쉼표 [0] 4 2 3 2 2 2 4" xfId="1747"/>
    <cellStyle name="쉼표 [0] 4 2 3 2 2 2 4 2" xfId="4627"/>
    <cellStyle name="쉼표 [0] 4 2 3 2 2 2 5" xfId="3187"/>
    <cellStyle name="쉼표 [0] 4 2 3 2 2 3" xfId="487"/>
    <cellStyle name="쉼표 [0] 4 2 3 2 2 3 2" xfId="1207"/>
    <cellStyle name="쉼표 [0] 4 2 3 2 2 3 2 2" xfId="2647"/>
    <cellStyle name="쉼표 [0] 4 2 3 2 2 3 2 2 2" xfId="5527"/>
    <cellStyle name="쉼표 [0] 4 2 3 2 2 3 2 3" xfId="4087"/>
    <cellStyle name="쉼표 [0] 4 2 3 2 2 3 3" xfId="1927"/>
    <cellStyle name="쉼표 [0] 4 2 3 2 2 3 3 2" xfId="4807"/>
    <cellStyle name="쉼표 [0] 4 2 3 2 2 3 4" xfId="3367"/>
    <cellStyle name="쉼표 [0] 4 2 3 2 2 4" xfId="847"/>
    <cellStyle name="쉼표 [0] 4 2 3 2 2 4 2" xfId="2287"/>
    <cellStyle name="쉼표 [0] 4 2 3 2 2 4 2 2" xfId="5167"/>
    <cellStyle name="쉼표 [0] 4 2 3 2 2 4 3" xfId="3727"/>
    <cellStyle name="쉼표 [0] 4 2 3 2 2 5" xfId="1567"/>
    <cellStyle name="쉼표 [0] 4 2 3 2 2 5 2" xfId="4447"/>
    <cellStyle name="쉼표 [0] 4 2 3 2 2 6" xfId="3007"/>
    <cellStyle name="쉼표 [0] 4 2 3 2 3" xfId="237"/>
    <cellStyle name="쉼표 [0] 4 2 3 2 3 2" xfId="597"/>
    <cellStyle name="쉼표 [0] 4 2 3 2 3 2 2" xfId="1317"/>
    <cellStyle name="쉼표 [0] 4 2 3 2 3 2 2 2" xfId="2757"/>
    <cellStyle name="쉼표 [0] 4 2 3 2 3 2 2 2 2" xfId="5637"/>
    <cellStyle name="쉼표 [0] 4 2 3 2 3 2 2 3" xfId="4197"/>
    <cellStyle name="쉼표 [0] 4 2 3 2 3 2 3" xfId="2037"/>
    <cellStyle name="쉼표 [0] 4 2 3 2 3 2 3 2" xfId="4917"/>
    <cellStyle name="쉼표 [0] 4 2 3 2 3 2 4" xfId="3477"/>
    <cellStyle name="쉼표 [0] 4 2 3 2 3 3" xfId="957"/>
    <cellStyle name="쉼표 [0] 4 2 3 2 3 3 2" xfId="2397"/>
    <cellStyle name="쉼표 [0] 4 2 3 2 3 3 2 2" xfId="5277"/>
    <cellStyle name="쉼표 [0] 4 2 3 2 3 3 3" xfId="3837"/>
    <cellStyle name="쉼표 [0] 4 2 3 2 3 4" xfId="1677"/>
    <cellStyle name="쉼표 [0] 4 2 3 2 3 4 2" xfId="4557"/>
    <cellStyle name="쉼표 [0] 4 2 3 2 3 5" xfId="3117"/>
    <cellStyle name="쉼표 [0] 4 2 3 2 4" xfId="417"/>
    <cellStyle name="쉼표 [0] 4 2 3 2 4 2" xfId="1137"/>
    <cellStyle name="쉼표 [0] 4 2 3 2 4 2 2" xfId="2577"/>
    <cellStyle name="쉼표 [0] 4 2 3 2 4 2 2 2" xfId="5457"/>
    <cellStyle name="쉼표 [0] 4 2 3 2 4 2 3" xfId="4017"/>
    <cellStyle name="쉼표 [0] 4 2 3 2 4 3" xfId="1857"/>
    <cellStyle name="쉼표 [0] 4 2 3 2 4 3 2" xfId="4737"/>
    <cellStyle name="쉼표 [0] 4 2 3 2 4 4" xfId="3297"/>
    <cellStyle name="쉼표 [0] 4 2 3 2 5" xfId="777"/>
    <cellStyle name="쉼표 [0] 4 2 3 2 5 2" xfId="2217"/>
    <cellStyle name="쉼표 [0] 4 2 3 2 5 2 2" xfId="5097"/>
    <cellStyle name="쉼표 [0] 4 2 3 2 5 3" xfId="3657"/>
    <cellStyle name="쉼표 [0] 4 2 3 2 6" xfId="1497"/>
    <cellStyle name="쉼표 [0] 4 2 3 2 6 2" xfId="4377"/>
    <cellStyle name="쉼표 [0] 4 2 3 2 7" xfId="2937"/>
    <cellStyle name="쉼표 [0] 4 2 3 3" xfId="97"/>
    <cellStyle name="쉼표 [0] 4 2 3 3 2" xfId="277"/>
    <cellStyle name="쉼표 [0] 4 2 3 3 2 2" xfId="637"/>
    <cellStyle name="쉼표 [0] 4 2 3 3 2 2 2" xfId="1357"/>
    <cellStyle name="쉼표 [0] 4 2 3 3 2 2 2 2" xfId="2797"/>
    <cellStyle name="쉼표 [0] 4 2 3 3 2 2 2 2 2" xfId="5677"/>
    <cellStyle name="쉼표 [0] 4 2 3 3 2 2 2 3" xfId="4237"/>
    <cellStyle name="쉼표 [0] 4 2 3 3 2 2 3" xfId="2077"/>
    <cellStyle name="쉼표 [0] 4 2 3 3 2 2 3 2" xfId="4957"/>
    <cellStyle name="쉼표 [0] 4 2 3 3 2 2 4" xfId="3517"/>
    <cellStyle name="쉼표 [0] 4 2 3 3 2 3" xfId="997"/>
    <cellStyle name="쉼표 [0] 4 2 3 3 2 3 2" xfId="2437"/>
    <cellStyle name="쉼표 [0] 4 2 3 3 2 3 2 2" xfId="5317"/>
    <cellStyle name="쉼표 [0] 4 2 3 3 2 3 3" xfId="3877"/>
    <cellStyle name="쉼표 [0] 4 2 3 3 2 4" xfId="1717"/>
    <cellStyle name="쉼표 [0] 4 2 3 3 2 4 2" xfId="4597"/>
    <cellStyle name="쉼표 [0] 4 2 3 3 2 5" xfId="3157"/>
    <cellStyle name="쉼표 [0] 4 2 3 3 3" xfId="457"/>
    <cellStyle name="쉼표 [0] 4 2 3 3 3 2" xfId="1177"/>
    <cellStyle name="쉼표 [0] 4 2 3 3 3 2 2" xfId="2617"/>
    <cellStyle name="쉼표 [0] 4 2 3 3 3 2 2 2" xfId="5497"/>
    <cellStyle name="쉼표 [0] 4 2 3 3 3 2 3" xfId="4057"/>
    <cellStyle name="쉼표 [0] 4 2 3 3 3 3" xfId="1897"/>
    <cellStyle name="쉼표 [0] 4 2 3 3 3 3 2" xfId="4777"/>
    <cellStyle name="쉼표 [0] 4 2 3 3 3 4" xfId="3337"/>
    <cellStyle name="쉼표 [0] 4 2 3 3 4" xfId="817"/>
    <cellStyle name="쉼표 [0] 4 2 3 3 4 2" xfId="2257"/>
    <cellStyle name="쉼표 [0] 4 2 3 3 4 2 2" xfId="5137"/>
    <cellStyle name="쉼표 [0] 4 2 3 3 4 3" xfId="3697"/>
    <cellStyle name="쉼표 [0] 4 2 3 3 5" xfId="1537"/>
    <cellStyle name="쉼표 [0] 4 2 3 3 5 2" xfId="4417"/>
    <cellStyle name="쉼표 [0] 4 2 3 3 6" xfId="2977"/>
    <cellStyle name="쉼표 [0] 4 2 3 4" xfId="207"/>
    <cellStyle name="쉼표 [0] 4 2 3 4 2" xfId="567"/>
    <cellStyle name="쉼표 [0] 4 2 3 4 2 2" xfId="1287"/>
    <cellStyle name="쉼표 [0] 4 2 3 4 2 2 2" xfId="2727"/>
    <cellStyle name="쉼표 [0] 4 2 3 4 2 2 2 2" xfId="5607"/>
    <cellStyle name="쉼표 [0] 4 2 3 4 2 2 3" xfId="4167"/>
    <cellStyle name="쉼표 [0] 4 2 3 4 2 3" xfId="2007"/>
    <cellStyle name="쉼표 [0] 4 2 3 4 2 3 2" xfId="4887"/>
    <cellStyle name="쉼표 [0] 4 2 3 4 2 4" xfId="3447"/>
    <cellStyle name="쉼표 [0] 4 2 3 4 3" xfId="927"/>
    <cellStyle name="쉼표 [0] 4 2 3 4 3 2" xfId="2367"/>
    <cellStyle name="쉼표 [0] 4 2 3 4 3 2 2" xfId="5247"/>
    <cellStyle name="쉼표 [0] 4 2 3 4 3 3" xfId="3807"/>
    <cellStyle name="쉼표 [0] 4 2 3 4 4" xfId="1647"/>
    <cellStyle name="쉼표 [0] 4 2 3 4 4 2" xfId="4527"/>
    <cellStyle name="쉼표 [0] 4 2 3 4 5" xfId="3087"/>
    <cellStyle name="쉼표 [0] 4 2 3 5" xfId="387"/>
    <cellStyle name="쉼표 [0] 4 2 3 5 2" xfId="1107"/>
    <cellStyle name="쉼표 [0] 4 2 3 5 2 2" xfId="2547"/>
    <cellStyle name="쉼표 [0] 4 2 3 5 2 2 2" xfId="5427"/>
    <cellStyle name="쉼표 [0] 4 2 3 5 2 3" xfId="3987"/>
    <cellStyle name="쉼표 [0] 4 2 3 5 3" xfId="1827"/>
    <cellStyle name="쉼표 [0] 4 2 3 5 3 2" xfId="4707"/>
    <cellStyle name="쉼표 [0] 4 2 3 5 4" xfId="3267"/>
    <cellStyle name="쉼표 [0] 4 2 3 6" xfId="747"/>
    <cellStyle name="쉼표 [0] 4 2 3 6 2" xfId="2187"/>
    <cellStyle name="쉼표 [0] 4 2 3 6 2 2" xfId="5067"/>
    <cellStyle name="쉼표 [0] 4 2 3 6 3" xfId="3627"/>
    <cellStyle name="쉼표 [0] 4 2 3 7" xfId="1467"/>
    <cellStyle name="쉼표 [0] 4 2 3 7 2" xfId="4347"/>
    <cellStyle name="쉼표 [0] 4 2 3 8" xfId="2907"/>
    <cellStyle name="쉼표 [0] 4 2 4" xfId="37"/>
    <cellStyle name="쉼표 [0] 4 2 4 2" xfId="107"/>
    <cellStyle name="쉼표 [0] 4 2 4 2 2" xfId="287"/>
    <cellStyle name="쉼표 [0] 4 2 4 2 2 2" xfId="647"/>
    <cellStyle name="쉼표 [0] 4 2 4 2 2 2 2" xfId="1367"/>
    <cellStyle name="쉼표 [0] 4 2 4 2 2 2 2 2" xfId="2807"/>
    <cellStyle name="쉼표 [0] 4 2 4 2 2 2 2 2 2" xfId="5687"/>
    <cellStyle name="쉼표 [0] 4 2 4 2 2 2 2 3" xfId="4247"/>
    <cellStyle name="쉼표 [0] 4 2 4 2 2 2 3" xfId="2087"/>
    <cellStyle name="쉼표 [0] 4 2 4 2 2 2 3 2" xfId="4967"/>
    <cellStyle name="쉼표 [0] 4 2 4 2 2 2 4" xfId="3527"/>
    <cellStyle name="쉼표 [0] 4 2 4 2 2 3" xfId="1007"/>
    <cellStyle name="쉼표 [0] 4 2 4 2 2 3 2" xfId="2447"/>
    <cellStyle name="쉼표 [0] 4 2 4 2 2 3 2 2" xfId="5327"/>
    <cellStyle name="쉼표 [0] 4 2 4 2 2 3 3" xfId="3887"/>
    <cellStyle name="쉼표 [0] 4 2 4 2 2 4" xfId="1727"/>
    <cellStyle name="쉼표 [0] 4 2 4 2 2 4 2" xfId="4607"/>
    <cellStyle name="쉼표 [0] 4 2 4 2 2 5" xfId="3167"/>
    <cellStyle name="쉼표 [0] 4 2 4 2 3" xfId="467"/>
    <cellStyle name="쉼표 [0] 4 2 4 2 3 2" xfId="1187"/>
    <cellStyle name="쉼표 [0] 4 2 4 2 3 2 2" xfId="2627"/>
    <cellStyle name="쉼표 [0] 4 2 4 2 3 2 2 2" xfId="5507"/>
    <cellStyle name="쉼표 [0] 4 2 4 2 3 2 3" xfId="4067"/>
    <cellStyle name="쉼표 [0] 4 2 4 2 3 3" xfId="1907"/>
    <cellStyle name="쉼표 [0] 4 2 4 2 3 3 2" xfId="4787"/>
    <cellStyle name="쉼표 [0] 4 2 4 2 3 4" xfId="3347"/>
    <cellStyle name="쉼표 [0] 4 2 4 2 4" xfId="827"/>
    <cellStyle name="쉼표 [0] 4 2 4 2 4 2" xfId="2267"/>
    <cellStyle name="쉼표 [0] 4 2 4 2 4 2 2" xfId="5147"/>
    <cellStyle name="쉼표 [0] 4 2 4 2 4 3" xfId="3707"/>
    <cellStyle name="쉼표 [0] 4 2 4 2 5" xfId="1547"/>
    <cellStyle name="쉼표 [0] 4 2 4 2 5 2" xfId="4427"/>
    <cellStyle name="쉼표 [0] 4 2 4 2 6" xfId="2987"/>
    <cellStyle name="쉼표 [0] 4 2 4 3" xfId="217"/>
    <cellStyle name="쉼표 [0] 4 2 4 3 2" xfId="577"/>
    <cellStyle name="쉼표 [0] 4 2 4 3 2 2" xfId="1297"/>
    <cellStyle name="쉼표 [0] 4 2 4 3 2 2 2" xfId="2737"/>
    <cellStyle name="쉼표 [0] 4 2 4 3 2 2 2 2" xfId="5617"/>
    <cellStyle name="쉼표 [0] 4 2 4 3 2 2 3" xfId="4177"/>
    <cellStyle name="쉼표 [0] 4 2 4 3 2 3" xfId="2017"/>
    <cellStyle name="쉼표 [0] 4 2 4 3 2 3 2" xfId="4897"/>
    <cellStyle name="쉼표 [0] 4 2 4 3 2 4" xfId="3457"/>
    <cellStyle name="쉼표 [0] 4 2 4 3 3" xfId="937"/>
    <cellStyle name="쉼표 [0] 4 2 4 3 3 2" xfId="2377"/>
    <cellStyle name="쉼표 [0] 4 2 4 3 3 2 2" xfId="5257"/>
    <cellStyle name="쉼표 [0] 4 2 4 3 3 3" xfId="3817"/>
    <cellStyle name="쉼표 [0] 4 2 4 3 4" xfId="1657"/>
    <cellStyle name="쉼표 [0] 4 2 4 3 4 2" xfId="4537"/>
    <cellStyle name="쉼표 [0] 4 2 4 3 5" xfId="3097"/>
    <cellStyle name="쉼표 [0] 4 2 4 4" xfId="397"/>
    <cellStyle name="쉼표 [0] 4 2 4 4 2" xfId="1117"/>
    <cellStyle name="쉼표 [0] 4 2 4 4 2 2" xfId="2557"/>
    <cellStyle name="쉼표 [0] 4 2 4 4 2 2 2" xfId="5437"/>
    <cellStyle name="쉼표 [0] 4 2 4 4 2 3" xfId="3997"/>
    <cellStyle name="쉼표 [0] 4 2 4 4 3" xfId="1837"/>
    <cellStyle name="쉼표 [0] 4 2 4 4 3 2" xfId="4717"/>
    <cellStyle name="쉼표 [0] 4 2 4 4 4" xfId="3277"/>
    <cellStyle name="쉼표 [0] 4 2 4 5" xfId="757"/>
    <cellStyle name="쉼표 [0] 4 2 4 5 2" xfId="2197"/>
    <cellStyle name="쉼표 [0] 4 2 4 5 2 2" xfId="5077"/>
    <cellStyle name="쉼표 [0] 4 2 4 5 3" xfId="3637"/>
    <cellStyle name="쉼표 [0] 4 2 4 6" xfId="1477"/>
    <cellStyle name="쉼표 [0] 4 2 4 6 2" xfId="4357"/>
    <cellStyle name="쉼표 [0] 4 2 4 7" xfId="2917"/>
    <cellStyle name="쉼표 [0] 4 2 5" xfId="67"/>
    <cellStyle name="쉼표 [0] 4 2 5 2" xfId="137"/>
    <cellStyle name="쉼표 [0] 4 2 5 2 2" xfId="317"/>
    <cellStyle name="쉼표 [0] 4 2 5 2 2 2" xfId="677"/>
    <cellStyle name="쉼표 [0] 4 2 5 2 2 2 2" xfId="1397"/>
    <cellStyle name="쉼표 [0] 4 2 5 2 2 2 2 2" xfId="2837"/>
    <cellStyle name="쉼표 [0] 4 2 5 2 2 2 2 2 2" xfId="5717"/>
    <cellStyle name="쉼표 [0] 4 2 5 2 2 2 2 3" xfId="4277"/>
    <cellStyle name="쉼표 [0] 4 2 5 2 2 2 3" xfId="2117"/>
    <cellStyle name="쉼표 [0] 4 2 5 2 2 2 3 2" xfId="4997"/>
    <cellStyle name="쉼표 [0] 4 2 5 2 2 2 4" xfId="3557"/>
    <cellStyle name="쉼표 [0] 4 2 5 2 2 3" xfId="1037"/>
    <cellStyle name="쉼표 [0] 4 2 5 2 2 3 2" xfId="2477"/>
    <cellStyle name="쉼표 [0] 4 2 5 2 2 3 2 2" xfId="5357"/>
    <cellStyle name="쉼표 [0] 4 2 5 2 2 3 3" xfId="3917"/>
    <cellStyle name="쉼표 [0] 4 2 5 2 2 4" xfId="1757"/>
    <cellStyle name="쉼표 [0] 4 2 5 2 2 4 2" xfId="4637"/>
    <cellStyle name="쉼표 [0] 4 2 5 2 2 5" xfId="3197"/>
    <cellStyle name="쉼표 [0] 4 2 5 2 3" xfId="497"/>
    <cellStyle name="쉼표 [0] 4 2 5 2 3 2" xfId="1217"/>
    <cellStyle name="쉼표 [0] 4 2 5 2 3 2 2" xfId="2657"/>
    <cellStyle name="쉼표 [0] 4 2 5 2 3 2 2 2" xfId="5537"/>
    <cellStyle name="쉼표 [0] 4 2 5 2 3 2 3" xfId="4097"/>
    <cellStyle name="쉼표 [0] 4 2 5 2 3 3" xfId="1937"/>
    <cellStyle name="쉼표 [0] 4 2 5 2 3 3 2" xfId="4817"/>
    <cellStyle name="쉼표 [0] 4 2 5 2 3 4" xfId="3377"/>
    <cellStyle name="쉼표 [0] 4 2 5 2 4" xfId="857"/>
    <cellStyle name="쉼표 [0] 4 2 5 2 4 2" xfId="2297"/>
    <cellStyle name="쉼표 [0] 4 2 5 2 4 2 2" xfId="5177"/>
    <cellStyle name="쉼표 [0] 4 2 5 2 4 3" xfId="3737"/>
    <cellStyle name="쉼표 [0] 4 2 5 2 5" xfId="1577"/>
    <cellStyle name="쉼표 [0] 4 2 5 2 5 2" xfId="4457"/>
    <cellStyle name="쉼표 [0] 4 2 5 2 6" xfId="3017"/>
    <cellStyle name="쉼표 [0] 4 2 5 3" xfId="247"/>
    <cellStyle name="쉼표 [0] 4 2 5 3 2" xfId="607"/>
    <cellStyle name="쉼표 [0] 4 2 5 3 2 2" xfId="1327"/>
    <cellStyle name="쉼표 [0] 4 2 5 3 2 2 2" xfId="2767"/>
    <cellStyle name="쉼표 [0] 4 2 5 3 2 2 2 2" xfId="5647"/>
    <cellStyle name="쉼표 [0] 4 2 5 3 2 2 3" xfId="4207"/>
    <cellStyle name="쉼표 [0] 4 2 5 3 2 3" xfId="2047"/>
    <cellStyle name="쉼표 [0] 4 2 5 3 2 3 2" xfId="4927"/>
    <cellStyle name="쉼표 [0] 4 2 5 3 2 4" xfId="3487"/>
    <cellStyle name="쉼표 [0] 4 2 5 3 3" xfId="967"/>
    <cellStyle name="쉼표 [0] 4 2 5 3 3 2" xfId="2407"/>
    <cellStyle name="쉼표 [0] 4 2 5 3 3 2 2" xfId="5287"/>
    <cellStyle name="쉼표 [0] 4 2 5 3 3 3" xfId="3847"/>
    <cellStyle name="쉼표 [0] 4 2 5 3 4" xfId="1687"/>
    <cellStyle name="쉼표 [0] 4 2 5 3 4 2" xfId="4567"/>
    <cellStyle name="쉼표 [0] 4 2 5 3 5" xfId="3127"/>
    <cellStyle name="쉼표 [0] 4 2 5 4" xfId="427"/>
    <cellStyle name="쉼표 [0] 4 2 5 4 2" xfId="1147"/>
    <cellStyle name="쉼표 [0] 4 2 5 4 2 2" xfId="2587"/>
    <cellStyle name="쉼표 [0] 4 2 5 4 2 2 2" xfId="5467"/>
    <cellStyle name="쉼표 [0] 4 2 5 4 2 3" xfId="4027"/>
    <cellStyle name="쉼표 [0] 4 2 5 4 3" xfId="1867"/>
    <cellStyle name="쉼표 [0] 4 2 5 4 3 2" xfId="4747"/>
    <cellStyle name="쉼표 [0] 4 2 5 4 4" xfId="3307"/>
    <cellStyle name="쉼표 [0] 4 2 5 5" xfId="787"/>
    <cellStyle name="쉼표 [0] 4 2 5 5 2" xfId="2227"/>
    <cellStyle name="쉼표 [0] 4 2 5 5 2 2" xfId="5107"/>
    <cellStyle name="쉼표 [0] 4 2 5 5 3" xfId="3667"/>
    <cellStyle name="쉼표 [0] 4 2 5 6" xfId="1507"/>
    <cellStyle name="쉼표 [0] 4 2 5 6 2" xfId="4387"/>
    <cellStyle name="쉼표 [0] 4 2 5 7" xfId="2947"/>
    <cellStyle name="쉼표 [0] 4 2 6" xfId="77"/>
    <cellStyle name="쉼표 [0] 4 2 6 2" xfId="257"/>
    <cellStyle name="쉼표 [0] 4 2 6 2 2" xfId="617"/>
    <cellStyle name="쉼표 [0] 4 2 6 2 2 2" xfId="1337"/>
    <cellStyle name="쉼표 [0] 4 2 6 2 2 2 2" xfId="2777"/>
    <cellStyle name="쉼표 [0] 4 2 6 2 2 2 2 2" xfId="5657"/>
    <cellStyle name="쉼표 [0] 4 2 6 2 2 2 3" xfId="4217"/>
    <cellStyle name="쉼표 [0] 4 2 6 2 2 3" xfId="2057"/>
    <cellStyle name="쉼표 [0] 4 2 6 2 2 3 2" xfId="4937"/>
    <cellStyle name="쉼표 [0] 4 2 6 2 2 4" xfId="3497"/>
    <cellStyle name="쉼표 [0] 4 2 6 2 3" xfId="977"/>
    <cellStyle name="쉼표 [0] 4 2 6 2 3 2" xfId="2417"/>
    <cellStyle name="쉼표 [0] 4 2 6 2 3 2 2" xfId="5297"/>
    <cellStyle name="쉼표 [0] 4 2 6 2 3 3" xfId="3857"/>
    <cellStyle name="쉼표 [0] 4 2 6 2 4" xfId="1697"/>
    <cellStyle name="쉼표 [0] 4 2 6 2 4 2" xfId="4577"/>
    <cellStyle name="쉼표 [0] 4 2 6 2 5" xfId="3137"/>
    <cellStyle name="쉼표 [0] 4 2 6 3" xfId="437"/>
    <cellStyle name="쉼표 [0] 4 2 6 3 2" xfId="1157"/>
    <cellStyle name="쉼표 [0] 4 2 6 3 2 2" xfId="2597"/>
    <cellStyle name="쉼표 [0] 4 2 6 3 2 2 2" xfId="5477"/>
    <cellStyle name="쉼표 [0] 4 2 6 3 2 3" xfId="4037"/>
    <cellStyle name="쉼표 [0] 4 2 6 3 3" xfId="1877"/>
    <cellStyle name="쉼표 [0] 4 2 6 3 3 2" xfId="4757"/>
    <cellStyle name="쉼표 [0] 4 2 6 3 4" xfId="3317"/>
    <cellStyle name="쉼표 [0] 4 2 6 4" xfId="797"/>
    <cellStyle name="쉼표 [0] 4 2 6 4 2" xfId="2237"/>
    <cellStyle name="쉼표 [0] 4 2 6 4 2 2" xfId="5117"/>
    <cellStyle name="쉼표 [0] 4 2 6 4 3" xfId="3677"/>
    <cellStyle name="쉼표 [0] 4 2 6 5" xfId="1517"/>
    <cellStyle name="쉼표 [0] 4 2 6 5 2" xfId="4397"/>
    <cellStyle name="쉼표 [0] 4 2 6 6" xfId="2957"/>
    <cellStyle name="쉼표 [0] 4 2 7" xfId="147"/>
    <cellStyle name="쉼표 [0] 4 2 7 2" xfId="327"/>
    <cellStyle name="쉼표 [0] 4 2 7 2 2" xfId="687"/>
    <cellStyle name="쉼표 [0] 4 2 7 2 2 2" xfId="1407"/>
    <cellStyle name="쉼표 [0] 4 2 7 2 2 2 2" xfId="2847"/>
    <cellStyle name="쉼표 [0] 4 2 7 2 2 2 2 2" xfId="5727"/>
    <cellStyle name="쉼표 [0] 4 2 7 2 2 2 3" xfId="4287"/>
    <cellStyle name="쉼표 [0] 4 2 7 2 2 3" xfId="2127"/>
    <cellStyle name="쉼표 [0] 4 2 7 2 2 3 2" xfId="5007"/>
    <cellStyle name="쉼표 [0] 4 2 7 2 2 4" xfId="3567"/>
    <cellStyle name="쉼표 [0] 4 2 7 2 3" xfId="1047"/>
    <cellStyle name="쉼표 [0] 4 2 7 2 3 2" xfId="2487"/>
    <cellStyle name="쉼표 [0] 4 2 7 2 3 2 2" xfId="5367"/>
    <cellStyle name="쉼표 [0] 4 2 7 2 3 3" xfId="3927"/>
    <cellStyle name="쉼표 [0] 4 2 7 2 4" xfId="1767"/>
    <cellStyle name="쉼표 [0] 4 2 7 2 4 2" xfId="4647"/>
    <cellStyle name="쉼표 [0] 4 2 7 2 5" xfId="3207"/>
    <cellStyle name="쉼표 [0] 4 2 7 3" xfId="507"/>
    <cellStyle name="쉼표 [0] 4 2 7 3 2" xfId="1227"/>
    <cellStyle name="쉼표 [0] 4 2 7 3 2 2" xfId="2667"/>
    <cellStyle name="쉼표 [0] 4 2 7 3 2 2 2" xfId="5547"/>
    <cellStyle name="쉼표 [0] 4 2 7 3 2 3" xfId="4107"/>
    <cellStyle name="쉼표 [0] 4 2 7 3 3" xfId="1947"/>
    <cellStyle name="쉼표 [0] 4 2 7 3 3 2" xfId="4827"/>
    <cellStyle name="쉼표 [0] 4 2 7 3 4" xfId="3387"/>
    <cellStyle name="쉼표 [0] 4 2 7 4" xfId="867"/>
    <cellStyle name="쉼표 [0] 4 2 7 4 2" xfId="2307"/>
    <cellStyle name="쉼표 [0] 4 2 7 4 2 2" xfId="5187"/>
    <cellStyle name="쉼표 [0] 4 2 7 4 3" xfId="3747"/>
    <cellStyle name="쉼표 [0] 4 2 7 5" xfId="1587"/>
    <cellStyle name="쉼표 [0] 4 2 7 5 2" xfId="4467"/>
    <cellStyle name="쉼표 [0] 4 2 7 6" xfId="3027"/>
    <cellStyle name="쉼표 [0] 4 2 8" xfId="157"/>
    <cellStyle name="쉼표 [0] 4 2 8 2" xfId="337"/>
    <cellStyle name="쉼표 [0] 4 2 8 2 2" xfId="697"/>
    <cellStyle name="쉼표 [0] 4 2 8 2 2 2" xfId="1417"/>
    <cellStyle name="쉼표 [0] 4 2 8 2 2 2 2" xfId="2857"/>
    <cellStyle name="쉼표 [0] 4 2 8 2 2 2 2 2" xfId="5737"/>
    <cellStyle name="쉼표 [0] 4 2 8 2 2 2 3" xfId="4297"/>
    <cellStyle name="쉼표 [0] 4 2 8 2 2 3" xfId="2137"/>
    <cellStyle name="쉼표 [0] 4 2 8 2 2 3 2" xfId="5017"/>
    <cellStyle name="쉼표 [0] 4 2 8 2 2 4" xfId="3577"/>
    <cellStyle name="쉼표 [0] 4 2 8 2 3" xfId="1057"/>
    <cellStyle name="쉼표 [0] 4 2 8 2 3 2" xfId="2497"/>
    <cellStyle name="쉼표 [0] 4 2 8 2 3 2 2" xfId="5377"/>
    <cellStyle name="쉼표 [0] 4 2 8 2 3 3" xfId="3937"/>
    <cellStyle name="쉼표 [0] 4 2 8 2 4" xfId="1777"/>
    <cellStyle name="쉼표 [0] 4 2 8 2 4 2" xfId="4657"/>
    <cellStyle name="쉼표 [0] 4 2 8 2 5" xfId="3217"/>
    <cellStyle name="쉼표 [0] 4 2 8 3" xfId="517"/>
    <cellStyle name="쉼표 [0] 4 2 8 3 2" xfId="1237"/>
    <cellStyle name="쉼표 [0] 4 2 8 3 2 2" xfId="2677"/>
    <cellStyle name="쉼표 [0] 4 2 8 3 2 2 2" xfId="5557"/>
    <cellStyle name="쉼표 [0] 4 2 8 3 2 3" xfId="4117"/>
    <cellStyle name="쉼표 [0] 4 2 8 3 3" xfId="1957"/>
    <cellStyle name="쉼표 [0] 4 2 8 3 3 2" xfId="4837"/>
    <cellStyle name="쉼표 [0] 4 2 8 3 4" xfId="3397"/>
    <cellStyle name="쉼표 [0] 4 2 8 4" xfId="877"/>
    <cellStyle name="쉼표 [0] 4 2 8 4 2" xfId="2317"/>
    <cellStyle name="쉼표 [0] 4 2 8 4 2 2" xfId="5197"/>
    <cellStyle name="쉼표 [0] 4 2 8 4 3" xfId="3757"/>
    <cellStyle name="쉼표 [0] 4 2 8 5" xfId="1597"/>
    <cellStyle name="쉼표 [0] 4 2 8 5 2" xfId="4477"/>
    <cellStyle name="쉼표 [0] 4 2 8 6" xfId="3037"/>
    <cellStyle name="쉼표 [0] 4 2 9" xfId="167"/>
    <cellStyle name="쉼표 [0] 4 2 9 2" xfId="347"/>
    <cellStyle name="쉼표 [0] 4 2 9 2 2" xfId="707"/>
    <cellStyle name="쉼표 [0] 4 2 9 2 2 2" xfId="1427"/>
    <cellStyle name="쉼표 [0] 4 2 9 2 2 2 2" xfId="2867"/>
    <cellStyle name="쉼표 [0] 4 2 9 2 2 2 2 2" xfId="5747"/>
    <cellStyle name="쉼표 [0] 4 2 9 2 2 2 3" xfId="4307"/>
    <cellStyle name="쉼표 [0] 4 2 9 2 2 3" xfId="2147"/>
    <cellStyle name="쉼표 [0] 4 2 9 2 2 3 2" xfId="5027"/>
    <cellStyle name="쉼표 [0] 4 2 9 2 2 4" xfId="3587"/>
    <cellStyle name="쉼표 [0] 4 2 9 2 3" xfId="1067"/>
    <cellStyle name="쉼표 [0] 4 2 9 2 3 2" xfId="2507"/>
    <cellStyle name="쉼표 [0] 4 2 9 2 3 2 2" xfId="5387"/>
    <cellStyle name="쉼표 [0] 4 2 9 2 3 3" xfId="3947"/>
    <cellStyle name="쉼표 [0] 4 2 9 2 4" xfId="1787"/>
    <cellStyle name="쉼표 [0] 4 2 9 2 4 2" xfId="4667"/>
    <cellStyle name="쉼표 [0] 4 2 9 2 5" xfId="3227"/>
    <cellStyle name="쉼표 [0] 4 2 9 3" xfId="527"/>
    <cellStyle name="쉼표 [0] 4 2 9 3 2" xfId="1247"/>
    <cellStyle name="쉼표 [0] 4 2 9 3 2 2" xfId="2687"/>
    <cellStyle name="쉼표 [0] 4 2 9 3 2 2 2" xfId="5567"/>
    <cellStyle name="쉼표 [0] 4 2 9 3 2 3" xfId="4127"/>
    <cellStyle name="쉼표 [0] 4 2 9 3 3" xfId="1967"/>
    <cellStyle name="쉼표 [0] 4 2 9 3 3 2" xfId="4847"/>
    <cellStyle name="쉼표 [0] 4 2 9 3 4" xfId="3407"/>
    <cellStyle name="쉼표 [0] 4 2 9 4" xfId="887"/>
    <cellStyle name="쉼표 [0] 4 2 9 4 2" xfId="2327"/>
    <cellStyle name="쉼표 [0] 4 2 9 4 2 2" xfId="5207"/>
    <cellStyle name="쉼표 [0] 4 2 9 4 3" xfId="3767"/>
    <cellStyle name="쉼표 [0] 4 2 9 5" xfId="1607"/>
    <cellStyle name="쉼표 [0] 4 2 9 5 2" xfId="4487"/>
    <cellStyle name="쉼표 [0] 4 2 9 6" xfId="3047"/>
    <cellStyle name="쉼표 [0] 4 3" xfId="12"/>
    <cellStyle name="쉼표 [0] 4 3 2" xfId="42"/>
    <cellStyle name="쉼표 [0] 4 3 2 2" xfId="112"/>
    <cellStyle name="쉼표 [0] 4 3 2 2 2" xfId="292"/>
    <cellStyle name="쉼표 [0] 4 3 2 2 2 2" xfId="652"/>
    <cellStyle name="쉼표 [0] 4 3 2 2 2 2 2" xfId="1372"/>
    <cellStyle name="쉼표 [0] 4 3 2 2 2 2 2 2" xfId="2812"/>
    <cellStyle name="쉼표 [0] 4 3 2 2 2 2 2 2 2" xfId="5692"/>
    <cellStyle name="쉼표 [0] 4 3 2 2 2 2 2 3" xfId="4252"/>
    <cellStyle name="쉼표 [0] 4 3 2 2 2 2 3" xfId="2092"/>
    <cellStyle name="쉼표 [0] 4 3 2 2 2 2 3 2" xfId="4972"/>
    <cellStyle name="쉼표 [0] 4 3 2 2 2 2 4" xfId="3532"/>
    <cellStyle name="쉼표 [0] 4 3 2 2 2 3" xfId="1012"/>
    <cellStyle name="쉼표 [0] 4 3 2 2 2 3 2" xfId="2452"/>
    <cellStyle name="쉼표 [0] 4 3 2 2 2 3 2 2" xfId="5332"/>
    <cellStyle name="쉼표 [0] 4 3 2 2 2 3 3" xfId="3892"/>
    <cellStyle name="쉼표 [0] 4 3 2 2 2 4" xfId="1732"/>
    <cellStyle name="쉼표 [0] 4 3 2 2 2 4 2" xfId="4612"/>
    <cellStyle name="쉼표 [0] 4 3 2 2 2 5" xfId="3172"/>
    <cellStyle name="쉼표 [0] 4 3 2 2 3" xfId="472"/>
    <cellStyle name="쉼표 [0] 4 3 2 2 3 2" xfId="1192"/>
    <cellStyle name="쉼표 [0] 4 3 2 2 3 2 2" xfId="2632"/>
    <cellStyle name="쉼표 [0] 4 3 2 2 3 2 2 2" xfId="5512"/>
    <cellStyle name="쉼표 [0] 4 3 2 2 3 2 3" xfId="4072"/>
    <cellStyle name="쉼표 [0] 4 3 2 2 3 3" xfId="1912"/>
    <cellStyle name="쉼표 [0] 4 3 2 2 3 3 2" xfId="4792"/>
    <cellStyle name="쉼표 [0] 4 3 2 2 3 4" xfId="3352"/>
    <cellStyle name="쉼표 [0] 4 3 2 2 4" xfId="832"/>
    <cellStyle name="쉼표 [0] 4 3 2 2 4 2" xfId="2272"/>
    <cellStyle name="쉼표 [0] 4 3 2 2 4 2 2" xfId="5152"/>
    <cellStyle name="쉼표 [0] 4 3 2 2 4 3" xfId="3712"/>
    <cellStyle name="쉼표 [0] 4 3 2 2 5" xfId="1552"/>
    <cellStyle name="쉼표 [0] 4 3 2 2 5 2" xfId="4432"/>
    <cellStyle name="쉼표 [0] 4 3 2 2 6" xfId="2992"/>
    <cellStyle name="쉼표 [0] 4 3 2 3" xfId="222"/>
    <cellStyle name="쉼표 [0] 4 3 2 3 2" xfId="582"/>
    <cellStyle name="쉼표 [0] 4 3 2 3 2 2" xfId="1302"/>
    <cellStyle name="쉼표 [0] 4 3 2 3 2 2 2" xfId="2742"/>
    <cellStyle name="쉼표 [0] 4 3 2 3 2 2 2 2" xfId="5622"/>
    <cellStyle name="쉼표 [0] 4 3 2 3 2 2 3" xfId="4182"/>
    <cellStyle name="쉼표 [0] 4 3 2 3 2 3" xfId="2022"/>
    <cellStyle name="쉼표 [0] 4 3 2 3 2 3 2" xfId="4902"/>
    <cellStyle name="쉼표 [0] 4 3 2 3 2 4" xfId="3462"/>
    <cellStyle name="쉼표 [0] 4 3 2 3 3" xfId="942"/>
    <cellStyle name="쉼표 [0] 4 3 2 3 3 2" xfId="2382"/>
    <cellStyle name="쉼표 [0] 4 3 2 3 3 2 2" xfId="5262"/>
    <cellStyle name="쉼표 [0] 4 3 2 3 3 3" xfId="3822"/>
    <cellStyle name="쉼표 [0] 4 3 2 3 4" xfId="1662"/>
    <cellStyle name="쉼표 [0] 4 3 2 3 4 2" xfId="4542"/>
    <cellStyle name="쉼표 [0] 4 3 2 3 5" xfId="3102"/>
    <cellStyle name="쉼표 [0] 4 3 2 4" xfId="402"/>
    <cellStyle name="쉼표 [0] 4 3 2 4 2" xfId="1122"/>
    <cellStyle name="쉼표 [0] 4 3 2 4 2 2" xfId="2562"/>
    <cellStyle name="쉼표 [0] 4 3 2 4 2 2 2" xfId="5442"/>
    <cellStyle name="쉼표 [0] 4 3 2 4 2 3" xfId="4002"/>
    <cellStyle name="쉼표 [0] 4 3 2 4 3" xfId="1842"/>
    <cellStyle name="쉼표 [0] 4 3 2 4 3 2" xfId="4722"/>
    <cellStyle name="쉼표 [0] 4 3 2 4 4" xfId="3282"/>
    <cellStyle name="쉼표 [0] 4 3 2 5" xfId="762"/>
    <cellStyle name="쉼표 [0] 4 3 2 5 2" xfId="2202"/>
    <cellStyle name="쉼표 [0] 4 3 2 5 2 2" xfId="5082"/>
    <cellStyle name="쉼표 [0] 4 3 2 5 3" xfId="3642"/>
    <cellStyle name="쉼표 [0] 4 3 2 6" xfId="1482"/>
    <cellStyle name="쉼표 [0] 4 3 2 6 2" xfId="4362"/>
    <cellStyle name="쉼표 [0] 4 3 2 7" xfId="2922"/>
    <cellStyle name="쉼표 [0] 4 3 3" xfId="82"/>
    <cellStyle name="쉼표 [0] 4 3 3 2" xfId="262"/>
    <cellStyle name="쉼표 [0] 4 3 3 2 2" xfId="622"/>
    <cellStyle name="쉼표 [0] 4 3 3 2 2 2" xfId="1342"/>
    <cellStyle name="쉼표 [0] 4 3 3 2 2 2 2" xfId="2782"/>
    <cellStyle name="쉼표 [0] 4 3 3 2 2 2 2 2" xfId="5662"/>
    <cellStyle name="쉼표 [0] 4 3 3 2 2 2 3" xfId="4222"/>
    <cellStyle name="쉼표 [0] 4 3 3 2 2 3" xfId="2062"/>
    <cellStyle name="쉼표 [0] 4 3 3 2 2 3 2" xfId="4942"/>
    <cellStyle name="쉼표 [0] 4 3 3 2 2 4" xfId="3502"/>
    <cellStyle name="쉼표 [0] 4 3 3 2 3" xfId="982"/>
    <cellStyle name="쉼표 [0] 4 3 3 2 3 2" xfId="2422"/>
    <cellStyle name="쉼표 [0] 4 3 3 2 3 2 2" xfId="5302"/>
    <cellStyle name="쉼표 [0] 4 3 3 2 3 3" xfId="3862"/>
    <cellStyle name="쉼표 [0] 4 3 3 2 4" xfId="1702"/>
    <cellStyle name="쉼표 [0] 4 3 3 2 4 2" xfId="4582"/>
    <cellStyle name="쉼표 [0] 4 3 3 2 5" xfId="3142"/>
    <cellStyle name="쉼표 [0] 4 3 3 3" xfId="442"/>
    <cellStyle name="쉼표 [0] 4 3 3 3 2" xfId="1162"/>
    <cellStyle name="쉼표 [0] 4 3 3 3 2 2" xfId="2602"/>
    <cellStyle name="쉼표 [0] 4 3 3 3 2 2 2" xfId="5482"/>
    <cellStyle name="쉼표 [0] 4 3 3 3 2 3" xfId="4042"/>
    <cellStyle name="쉼표 [0] 4 3 3 3 3" xfId="1882"/>
    <cellStyle name="쉼표 [0] 4 3 3 3 3 2" xfId="4762"/>
    <cellStyle name="쉼표 [0] 4 3 3 3 4" xfId="3322"/>
    <cellStyle name="쉼표 [0] 4 3 3 4" xfId="802"/>
    <cellStyle name="쉼표 [0] 4 3 3 4 2" xfId="2242"/>
    <cellStyle name="쉼표 [0] 4 3 3 4 2 2" xfId="5122"/>
    <cellStyle name="쉼표 [0] 4 3 3 4 3" xfId="3682"/>
    <cellStyle name="쉼표 [0] 4 3 3 5" xfId="1522"/>
    <cellStyle name="쉼표 [0] 4 3 3 5 2" xfId="4402"/>
    <cellStyle name="쉼표 [0] 4 3 3 6" xfId="2962"/>
    <cellStyle name="쉼표 [0] 4 3 4" xfId="192"/>
    <cellStyle name="쉼표 [0] 4 3 4 2" xfId="552"/>
    <cellStyle name="쉼표 [0] 4 3 4 2 2" xfId="1272"/>
    <cellStyle name="쉼표 [0] 4 3 4 2 2 2" xfId="2712"/>
    <cellStyle name="쉼표 [0] 4 3 4 2 2 2 2" xfId="5592"/>
    <cellStyle name="쉼표 [0] 4 3 4 2 2 3" xfId="4152"/>
    <cellStyle name="쉼표 [0] 4 3 4 2 3" xfId="1992"/>
    <cellStyle name="쉼표 [0] 4 3 4 2 3 2" xfId="4872"/>
    <cellStyle name="쉼표 [0] 4 3 4 2 4" xfId="3432"/>
    <cellStyle name="쉼표 [0] 4 3 4 3" xfId="912"/>
    <cellStyle name="쉼표 [0] 4 3 4 3 2" xfId="2352"/>
    <cellStyle name="쉼표 [0] 4 3 4 3 2 2" xfId="5232"/>
    <cellStyle name="쉼표 [0] 4 3 4 3 3" xfId="3792"/>
    <cellStyle name="쉼표 [0] 4 3 4 4" xfId="1632"/>
    <cellStyle name="쉼표 [0] 4 3 4 4 2" xfId="4512"/>
    <cellStyle name="쉼표 [0] 4 3 4 5" xfId="3072"/>
    <cellStyle name="쉼표 [0] 4 3 5" xfId="372"/>
    <cellStyle name="쉼표 [0] 4 3 5 2" xfId="1092"/>
    <cellStyle name="쉼표 [0] 4 3 5 2 2" xfId="2532"/>
    <cellStyle name="쉼표 [0] 4 3 5 2 2 2" xfId="5412"/>
    <cellStyle name="쉼표 [0] 4 3 5 2 3" xfId="3972"/>
    <cellStyle name="쉼표 [0] 4 3 5 3" xfId="1812"/>
    <cellStyle name="쉼표 [0] 4 3 5 3 2" xfId="4692"/>
    <cellStyle name="쉼표 [0] 4 3 5 4" xfId="3252"/>
    <cellStyle name="쉼표 [0] 4 3 6" xfId="732"/>
    <cellStyle name="쉼표 [0] 4 3 6 2" xfId="2172"/>
    <cellStyle name="쉼표 [0] 4 3 6 2 2" xfId="5052"/>
    <cellStyle name="쉼표 [0] 4 3 6 3" xfId="3612"/>
    <cellStyle name="쉼표 [0] 4 3 7" xfId="1452"/>
    <cellStyle name="쉼표 [0] 4 3 7 2" xfId="4332"/>
    <cellStyle name="쉼표 [0] 4 3 8" xfId="2892"/>
    <cellStyle name="쉼표 [0] 4 4" xfId="22"/>
    <cellStyle name="쉼표 [0] 4 4 2" xfId="52"/>
    <cellStyle name="쉼표 [0] 4 4 2 2" xfId="122"/>
    <cellStyle name="쉼표 [0] 4 4 2 2 2" xfId="302"/>
    <cellStyle name="쉼표 [0] 4 4 2 2 2 2" xfId="662"/>
    <cellStyle name="쉼표 [0] 4 4 2 2 2 2 2" xfId="1382"/>
    <cellStyle name="쉼표 [0] 4 4 2 2 2 2 2 2" xfId="2822"/>
    <cellStyle name="쉼표 [0] 4 4 2 2 2 2 2 2 2" xfId="5702"/>
    <cellStyle name="쉼표 [0] 4 4 2 2 2 2 2 3" xfId="4262"/>
    <cellStyle name="쉼표 [0] 4 4 2 2 2 2 3" xfId="2102"/>
    <cellStyle name="쉼표 [0] 4 4 2 2 2 2 3 2" xfId="4982"/>
    <cellStyle name="쉼표 [0] 4 4 2 2 2 2 4" xfId="3542"/>
    <cellStyle name="쉼표 [0] 4 4 2 2 2 3" xfId="1022"/>
    <cellStyle name="쉼표 [0] 4 4 2 2 2 3 2" xfId="2462"/>
    <cellStyle name="쉼표 [0] 4 4 2 2 2 3 2 2" xfId="5342"/>
    <cellStyle name="쉼표 [0] 4 4 2 2 2 3 3" xfId="3902"/>
    <cellStyle name="쉼표 [0] 4 4 2 2 2 4" xfId="1742"/>
    <cellStyle name="쉼표 [0] 4 4 2 2 2 4 2" xfId="4622"/>
    <cellStyle name="쉼표 [0] 4 4 2 2 2 5" xfId="3182"/>
    <cellStyle name="쉼표 [0] 4 4 2 2 3" xfId="482"/>
    <cellStyle name="쉼표 [0] 4 4 2 2 3 2" xfId="1202"/>
    <cellStyle name="쉼표 [0] 4 4 2 2 3 2 2" xfId="2642"/>
    <cellStyle name="쉼표 [0] 4 4 2 2 3 2 2 2" xfId="5522"/>
    <cellStyle name="쉼표 [0] 4 4 2 2 3 2 3" xfId="4082"/>
    <cellStyle name="쉼표 [0] 4 4 2 2 3 3" xfId="1922"/>
    <cellStyle name="쉼표 [0] 4 4 2 2 3 3 2" xfId="4802"/>
    <cellStyle name="쉼표 [0] 4 4 2 2 3 4" xfId="3362"/>
    <cellStyle name="쉼표 [0] 4 4 2 2 4" xfId="842"/>
    <cellStyle name="쉼표 [0] 4 4 2 2 4 2" xfId="2282"/>
    <cellStyle name="쉼표 [0] 4 4 2 2 4 2 2" xfId="5162"/>
    <cellStyle name="쉼표 [0] 4 4 2 2 4 3" xfId="3722"/>
    <cellStyle name="쉼표 [0] 4 4 2 2 5" xfId="1562"/>
    <cellStyle name="쉼표 [0] 4 4 2 2 5 2" xfId="4442"/>
    <cellStyle name="쉼표 [0] 4 4 2 2 6" xfId="3002"/>
    <cellStyle name="쉼표 [0] 4 4 2 3" xfId="232"/>
    <cellStyle name="쉼표 [0] 4 4 2 3 2" xfId="592"/>
    <cellStyle name="쉼표 [0] 4 4 2 3 2 2" xfId="1312"/>
    <cellStyle name="쉼표 [0] 4 4 2 3 2 2 2" xfId="2752"/>
    <cellStyle name="쉼표 [0] 4 4 2 3 2 2 2 2" xfId="5632"/>
    <cellStyle name="쉼표 [0] 4 4 2 3 2 2 3" xfId="4192"/>
    <cellStyle name="쉼표 [0] 4 4 2 3 2 3" xfId="2032"/>
    <cellStyle name="쉼표 [0] 4 4 2 3 2 3 2" xfId="4912"/>
    <cellStyle name="쉼표 [0] 4 4 2 3 2 4" xfId="3472"/>
    <cellStyle name="쉼표 [0] 4 4 2 3 3" xfId="952"/>
    <cellStyle name="쉼표 [0] 4 4 2 3 3 2" xfId="2392"/>
    <cellStyle name="쉼표 [0] 4 4 2 3 3 2 2" xfId="5272"/>
    <cellStyle name="쉼표 [0] 4 4 2 3 3 3" xfId="3832"/>
    <cellStyle name="쉼표 [0] 4 4 2 3 4" xfId="1672"/>
    <cellStyle name="쉼표 [0] 4 4 2 3 4 2" xfId="4552"/>
    <cellStyle name="쉼표 [0] 4 4 2 3 5" xfId="3112"/>
    <cellStyle name="쉼표 [0] 4 4 2 4" xfId="412"/>
    <cellStyle name="쉼표 [0] 4 4 2 4 2" xfId="1132"/>
    <cellStyle name="쉼표 [0] 4 4 2 4 2 2" xfId="2572"/>
    <cellStyle name="쉼표 [0] 4 4 2 4 2 2 2" xfId="5452"/>
    <cellStyle name="쉼표 [0] 4 4 2 4 2 3" xfId="4012"/>
    <cellStyle name="쉼표 [0] 4 4 2 4 3" xfId="1852"/>
    <cellStyle name="쉼표 [0] 4 4 2 4 3 2" xfId="4732"/>
    <cellStyle name="쉼표 [0] 4 4 2 4 4" xfId="3292"/>
    <cellStyle name="쉼표 [0] 4 4 2 5" xfId="772"/>
    <cellStyle name="쉼표 [0] 4 4 2 5 2" xfId="2212"/>
    <cellStyle name="쉼표 [0] 4 4 2 5 2 2" xfId="5092"/>
    <cellStyle name="쉼표 [0] 4 4 2 5 3" xfId="3652"/>
    <cellStyle name="쉼표 [0] 4 4 2 6" xfId="1492"/>
    <cellStyle name="쉼표 [0] 4 4 2 6 2" xfId="4372"/>
    <cellStyle name="쉼표 [0] 4 4 2 7" xfId="2932"/>
    <cellStyle name="쉼표 [0] 4 4 3" xfId="92"/>
    <cellStyle name="쉼표 [0] 4 4 3 2" xfId="272"/>
    <cellStyle name="쉼표 [0] 4 4 3 2 2" xfId="632"/>
    <cellStyle name="쉼표 [0] 4 4 3 2 2 2" xfId="1352"/>
    <cellStyle name="쉼표 [0] 4 4 3 2 2 2 2" xfId="2792"/>
    <cellStyle name="쉼표 [0] 4 4 3 2 2 2 2 2" xfId="5672"/>
    <cellStyle name="쉼표 [0] 4 4 3 2 2 2 3" xfId="4232"/>
    <cellStyle name="쉼표 [0] 4 4 3 2 2 3" xfId="2072"/>
    <cellStyle name="쉼표 [0] 4 4 3 2 2 3 2" xfId="4952"/>
    <cellStyle name="쉼표 [0] 4 4 3 2 2 4" xfId="3512"/>
    <cellStyle name="쉼표 [0] 4 4 3 2 3" xfId="992"/>
    <cellStyle name="쉼표 [0] 4 4 3 2 3 2" xfId="2432"/>
    <cellStyle name="쉼표 [0] 4 4 3 2 3 2 2" xfId="5312"/>
    <cellStyle name="쉼표 [0] 4 4 3 2 3 3" xfId="3872"/>
    <cellStyle name="쉼표 [0] 4 4 3 2 4" xfId="1712"/>
    <cellStyle name="쉼표 [0] 4 4 3 2 4 2" xfId="4592"/>
    <cellStyle name="쉼표 [0] 4 4 3 2 5" xfId="3152"/>
    <cellStyle name="쉼표 [0] 4 4 3 3" xfId="452"/>
    <cellStyle name="쉼표 [0] 4 4 3 3 2" xfId="1172"/>
    <cellStyle name="쉼표 [0] 4 4 3 3 2 2" xfId="2612"/>
    <cellStyle name="쉼표 [0] 4 4 3 3 2 2 2" xfId="5492"/>
    <cellStyle name="쉼표 [0] 4 4 3 3 2 3" xfId="4052"/>
    <cellStyle name="쉼표 [0] 4 4 3 3 3" xfId="1892"/>
    <cellStyle name="쉼표 [0] 4 4 3 3 3 2" xfId="4772"/>
    <cellStyle name="쉼표 [0] 4 4 3 3 4" xfId="3332"/>
    <cellStyle name="쉼표 [0] 4 4 3 4" xfId="812"/>
    <cellStyle name="쉼표 [0] 4 4 3 4 2" xfId="2252"/>
    <cellStyle name="쉼표 [0] 4 4 3 4 2 2" xfId="5132"/>
    <cellStyle name="쉼표 [0] 4 4 3 4 3" xfId="3692"/>
    <cellStyle name="쉼표 [0] 4 4 3 5" xfId="1532"/>
    <cellStyle name="쉼표 [0] 4 4 3 5 2" xfId="4412"/>
    <cellStyle name="쉼표 [0] 4 4 3 6" xfId="2972"/>
    <cellStyle name="쉼표 [0] 4 4 4" xfId="202"/>
    <cellStyle name="쉼표 [0] 4 4 4 2" xfId="562"/>
    <cellStyle name="쉼표 [0] 4 4 4 2 2" xfId="1282"/>
    <cellStyle name="쉼표 [0] 4 4 4 2 2 2" xfId="2722"/>
    <cellStyle name="쉼표 [0] 4 4 4 2 2 2 2" xfId="5602"/>
    <cellStyle name="쉼표 [0] 4 4 4 2 2 3" xfId="4162"/>
    <cellStyle name="쉼표 [0] 4 4 4 2 3" xfId="2002"/>
    <cellStyle name="쉼표 [0] 4 4 4 2 3 2" xfId="4882"/>
    <cellStyle name="쉼표 [0] 4 4 4 2 4" xfId="3442"/>
    <cellStyle name="쉼표 [0] 4 4 4 3" xfId="922"/>
    <cellStyle name="쉼표 [0] 4 4 4 3 2" xfId="2362"/>
    <cellStyle name="쉼표 [0] 4 4 4 3 2 2" xfId="5242"/>
    <cellStyle name="쉼표 [0] 4 4 4 3 3" xfId="3802"/>
    <cellStyle name="쉼표 [0] 4 4 4 4" xfId="1642"/>
    <cellStyle name="쉼표 [0] 4 4 4 4 2" xfId="4522"/>
    <cellStyle name="쉼표 [0] 4 4 4 5" xfId="3082"/>
    <cellStyle name="쉼표 [0] 4 4 5" xfId="382"/>
    <cellStyle name="쉼표 [0] 4 4 5 2" xfId="1102"/>
    <cellStyle name="쉼표 [0] 4 4 5 2 2" xfId="2542"/>
    <cellStyle name="쉼표 [0] 4 4 5 2 2 2" xfId="5422"/>
    <cellStyle name="쉼표 [0] 4 4 5 2 3" xfId="3982"/>
    <cellStyle name="쉼표 [0] 4 4 5 3" xfId="1822"/>
    <cellStyle name="쉼표 [0] 4 4 5 3 2" xfId="4702"/>
    <cellStyle name="쉼표 [0] 4 4 5 4" xfId="3262"/>
    <cellStyle name="쉼표 [0] 4 4 6" xfId="742"/>
    <cellStyle name="쉼표 [0] 4 4 6 2" xfId="2182"/>
    <cellStyle name="쉼표 [0] 4 4 6 2 2" xfId="5062"/>
    <cellStyle name="쉼표 [0] 4 4 6 3" xfId="3622"/>
    <cellStyle name="쉼표 [0] 4 4 7" xfId="1462"/>
    <cellStyle name="쉼표 [0] 4 4 7 2" xfId="4342"/>
    <cellStyle name="쉼표 [0] 4 4 8" xfId="2902"/>
    <cellStyle name="쉼표 [0] 4 5" xfId="32"/>
    <cellStyle name="쉼표 [0] 4 5 2" xfId="102"/>
    <cellStyle name="쉼표 [0] 4 5 2 2" xfId="282"/>
    <cellStyle name="쉼표 [0] 4 5 2 2 2" xfId="642"/>
    <cellStyle name="쉼표 [0] 4 5 2 2 2 2" xfId="1362"/>
    <cellStyle name="쉼표 [0] 4 5 2 2 2 2 2" xfId="2802"/>
    <cellStyle name="쉼표 [0] 4 5 2 2 2 2 2 2" xfId="5682"/>
    <cellStyle name="쉼표 [0] 4 5 2 2 2 2 3" xfId="4242"/>
    <cellStyle name="쉼표 [0] 4 5 2 2 2 3" xfId="2082"/>
    <cellStyle name="쉼표 [0] 4 5 2 2 2 3 2" xfId="4962"/>
    <cellStyle name="쉼표 [0] 4 5 2 2 2 4" xfId="3522"/>
    <cellStyle name="쉼표 [0] 4 5 2 2 3" xfId="1002"/>
    <cellStyle name="쉼표 [0] 4 5 2 2 3 2" xfId="2442"/>
    <cellStyle name="쉼표 [0] 4 5 2 2 3 2 2" xfId="5322"/>
    <cellStyle name="쉼표 [0] 4 5 2 2 3 3" xfId="3882"/>
    <cellStyle name="쉼표 [0] 4 5 2 2 4" xfId="1722"/>
    <cellStyle name="쉼표 [0] 4 5 2 2 4 2" xfId="4602"/>
    <cellStyle name="쉼표 [0] 4 5 2 2 5" xfId="3162"/>
    <cellStyle name="쉼표 [0] 4 5 2 3" xfId="462"/>
    <cellStyle name="쉼표 [0] 4 5 2 3 2" xfId="1182"/>
    <cellStyle name="쉼표 [0] 4 5 2 3 2 2" xfId="2622"/>
    <cellStyle name="쉼표 [0] 4 5 2 3 2 2 2" xfId="5502"/>
    <cellStyle name="쉼표 [0] 4 5 2 3 2 3" xfId="4062"/>
    <cellStyle name="쉼표 [0] 4 5 2 3 3" xfId="1902"/>
    <cellStyle name="쉼표 [0] 4 5 2 3 3 2" xfId="4782"/>
    <cellStyle name="쉼표 [0] 4 5 2 3 4" xfId="3342"/>
    <cellStyle name="쉼표 [0] 4 5 2 4" xfId="822"/>
    <cellStyle name="쉼표 [0] 4 5 2 4 2" xfId="2262"/>
    <cellStyle name="쉼표 [0] 4 5 2 4 2 2" xfId="5142"/>
    <cellStyle name="쉼표 [0] 4 5 2 4 3" xfId="3702"/>
    <cellStyle name="쉼표 [0] 4 5 2 5" xfId="1542"/>
    <cellStyle name="쉼표 [0] 4 5 2 5 2" xfId="4422"/>
    <cellStyle name="쉼표 [0] 4 5 2 6" xfId="2982"/>
    <cellStyle name="쉼표 [0] 4 5 3" xfId="212"/>
    <cellStyle name="쉼표 [0] 4 5 3 2" xfId="572"/>
    <cellStyle name="쉼표 [0] 4 5 3 2 2" xfId="1292"/>
    <cellStyle name="쉼표 [0] 4 5 3 2 2 2" xfId="2732"/>
    <cellStyle name="쉼표 [0] 4 5 3 2 2 2 2" xfId="5612"/>
    <cellStyle name="쉼표 [0] 4 5 3 2 2 3" xfId="4172"/>
    <cellStyle name="쉼표 [0] 4 5 3 2 3" xfId="2012"/>
    <cellStyle name="쉼표 [0] 4 5 3 2 3 2" xfId="4892"/>
    <cellStyle name="쉼표 [0] 4 5 3 2 4" xfId="3452"/>
    <cellStyle name="쉼표 [0] 4 5 3 3" xfId="932"/>
    <cellStyle name="쉼표 [0] 4 5 3 3 2" xfId="2372"/>
    <cellStyle name="쉼표 [0] 4 5 3 3 2 2" xfId="5252"/>
    <cellStyle name="쉼표 [0] 4 5 3 3 3" xfId="3812"/>
    <cellStyle name="쉼표 [0] 4 5 3 4" xfId="1652"/>
    <cellStyle name="쉼표 [0] 4 5 3 4 2" xfId="4532"/>
    <cellStyle name="쉼표 [0] 4 5 3 5" xfId="3092"/>
    <cellStyle name="쉼표 [0] 4 5 4" xfId="392"/>
    <cellStyle name="쉼표 [0] 4 5 4 2" xfId="1112"/>
    <cellStyle name="쉼표 [0] 4 5 4 2 2" xfId="2552"/>
    <cellStyle name="쉼표 [0] 4 5 4 2 2 2" xfId="5432"/>
    <cellStyle name="쉼표 [0] 4 5 4 2 3" xfId="3992"/>
    <cellStyle name="쉼표 [0] 4 5 4 3" xfId="1832"/>
    <cellStyle name="쉼표 [0] 4 5 4 3 2" xfId="4712"/>
    <cellStyle name="쉼표 [0] 4 5 4 4" xfId="3272"/>
    <cellStyle name="쉼표 [0] 4 5 5" xfId="752"/>
    <cellStyle name="쉼표 [0] 4 5 5 2" xfId="2192"/>
    <cellStyle name="쉼표 [0] 4 5 5 2 2" xfId="5072"/>
    <cellStyle name="쉼표 [0] 4 5 5 3" xfId="3632"/>
    <cellStyle name="쉼표 [0] 4 5 6" xfId="1472"/>
    <cellStyle name="쉼표 [0] 4 5 6 2" xfId="4352"/>
    <cellStyle name="쉼표 [0] 4 5 7" xfId="2912"/>
    <cellStyle name="쉼표 [0] 4 6" xfId="62"/>
    <cellStyle name="쉼표 [0] 4 6 2" xfId="132"/>
    <cellStyle name="쉼표 [0] 4 6 2 2" xfId="312"/>
    <cellStyle name="쉼표 [0] 4 6 2 2 2" xfId="672"/>
    <cellStyle name="쉼표 [0] 4 6 2 2 2 2" xfId="1392"/>
    <cellStyle name="쉼표 [0] 4 6 2 2 2 2 2" xfId="2832"/>
    <cellStyle name="쉼표 [0] 4 6 2 2 2 2 2 2" xfId="5712"/>
    <cellStyle name="쉼표 [0] 4 6 2 2 2 2 3" xfId="4272"/>
    <cellStyle name="쉼표 [0] 4 6 2 2 2 3" xfId="2112"/>
    <cellStyle name="쉼표 [0] 4 6 2 2 2 3 2" xfId="4992"/>
    <cellStyle name="쉼표 [0] 4 6 2 2 2 4" xfId="3552"/>
    <cellStyle name="쉼표 [0] 4 6 2 2 3" xfId="1032"/>
    <cellStyle name="쉼표 [0] 4 6 2 2 3 2" xfId="2472"/>
    <cellStyle name="쉼표 [0] 4 6 2 2 3 2 2" xfId="5352"/>
    <cellStyle name="쉼표 [0] 4 6 2 2 3 3" xfId="3912"/>
    <cellStyle name="쉼표 [0] 4 6 2 2 4" xfId="1752"/>
    <cellStyle name="쉼표 [0] 4 6 2 2 4 2" xfId="4632"/>
    <cellStyle name="쉼표 [0] 4 6 2 2 5" xfId="3192"/>
    <cellStyle name="쉼표 [0] 4 6 2 3" xfId="492"/>
    <cellStyle name="쉼표 [0] 4 6 2 3 2" xfId="1212"/>
    <cellStyle name="쉼표 [0] 4 6 2 3 2 2" xfId="2652"/>
    <cellStyle name="쉼표 [0] 4 6 2 3 2 2 2" xfId="5532"/>
    <cellStyle name="쉼표 [0] 4 6 2 3 2 3" xfId="4092"/>
    <cellStyle name="쉼표 [0] 4 6 2 3 3" xfId="1932"/>
    <cellStyle name="쉼표 [0] 4 6 2 3 3 2" xfId="4812"/>
    <cellStyle name="쉼표 [0] 4 6 2 3 4" xfId="3372"/>
    <cellStyle name="쉼표 [0] 4 6 2 4" xfId="852"/>
    <cellStyle name="쉼표 [0] 4 6 2 4 2" xfId="2292"/>
    <cellStyle name="쉼표 [0] 4 6 2 4 2 2" xfId="5172"/>
    <cellStyle name="쉼표 [0] 4 6 2 4 3" xfId="3732"/>
    <cellStyle name="쉼표 [0] 4 6 2 5" xfId="1572"/>
    <cellStyle name="쉼표 [0] 4 6 2 5 2" xfId="4452"/>
    <cellStyle name="쉼표 [0] 4 6 2 6" xfId="3012"/>
    <cellStyle name="쉼표 [0] 4 6 3" xfId="242"/>
    <cellStyle name="쉼표 [0] 4 6 3 2" xfId="602"/>
    <cellStyle name="쉼표 [0] 4 6 3 2 2" xfId="1322"/>
    <cellStyle name="쉼표 [0] 4 6 3 2 2 2" xfId="2762"/>
    <cellStyle name="쉼표 [0] 4 6 3 2 2 2 2" xfId="5642"/>
    <cellStyle name="쉼표 [0] 4 6 3 2 2 3" xfId="4202"/>
    <cellStyle name="쉼표 [0] 4 6 3 2 3" xfId="2042"/>
    <cellStyle name="쉼표 [0] 4 6 3 2 3 2" xfId="4922"/>
    <cellStyle name="쉼표 [0] 4 6 3 2 4" xfId="3482"/>
    <cellStyle name="쉼표 [0] 4 6 3 3" xfId="962"/>
    <cellStyle name="쉼표 [0] 4 6 3 3 2" xfId="2402"/>
    <cellStyle name="쉼표 [0] 4 6 3 3 2 2" xfId="5282"/>
    <cellStyle name="쉼표 [0] 4 6 3 3 3" xfId="3842"/>
    <cellStyle name="쉼표 [0] 4 6 3 4" xfId="1682"/>
    <cellStyle name="쉼표 [0] 4 6 3 4 2" xfId="4562"/>
    <cellStyle name="쉼표 [0] 4 6 3 5" xfId="3122"/>
    <cellStyle name="쉼표 [0] 4 6 4" xfId="422"/>
    <cellStyle name="쉼표 [0] 4 6 4 2" xfId="1142"/>
    <cellStyle name="쉼표 [0] 4 6 4 2 2" xfId="2582"/>
    <cellStyle name="쉼표 [0] 4 6 4 2 2 2" xfId="5462"/>
    <cellStyle name="쉼표 [0] 4 6 4 2 3" xfId="4022"/>
    <cellStyle name="쉼표 [0] 4 6 4 3" xfId="1862"/>
    <cellStyle name="쉼표 [0] 4 6 4 3 2" xfId="4742"/>
    <cellStyle name="쉼표 [0] 4 6 4 4" xfId="3302"/>
    <cellStyle name="쉼표 [0] 4 6 5" xfId="782"/>
    <cellStyle name="쉼표 [0] 4 6 5 2" xfId="2222"/>
    <cellStyle name="쉼표 [0] 4 6 5 2 2" xfId="5102"/>
    <cellStyle name="쉼표 [0] 4 6 5 3" xfId="3662"/>
    <cellStyle name="쉼표 [0] 4 6 6" xfId="1502"/>
    <cellStyle name="쉼표 [0] 4 6 6 2" xfId="4382"/>
    <cellStyle name="쉼표 [0] 4 6 7" xfId="2942"/>
    <cellStyle name="쉼표 [0] 4 7" xfId="72"/>
    <cellStyle name="쉼표 [0] 4 7 2" xfId="252"/>
    <cellStyle name="쉼표 [0] 4 7 2 2" xfId="612"/>
    <cellStyle name="쉼표 [0] 4 7 2 2 2" xfId="1332"/>
    <cellStyle name="쉼표 [0] 4 7 2 2 2 2" xfId="2772"/>
    <cellStyle name="쉼표 [0] 4 7 2 2 2 2 2" xfId="5652"/>
    <cellStyle name="쉼표 [0] 4 7 2 2 2 3" xfId="4212"/>
    <cellStyle name="쉼표 [0] 4 7 2 2 3" xfId="2052"/>
    <cellStyle name="쉼표 [0] 4 7 2 2 3 2" xfId="4932"/>
    <cellStyle name="쉼표 [0] 4 7 2 2 4" xfId="3492"/>
    <cellStyle name="쉼표 [0] 4 7 2 3" xfId="972"/>
    <cellStyle name="쉼표 [0] 4 7 2 3 2" xfId="2412"/>
    <cellStyle name="쉼표 [0] 4 7 2 3 2 2" xfId="5292"/>
    <cellStyle name="쉼표 [0] 4 7 2 3 3" xfId="3852"/>
    <cellStyle name="쉼표 [0] 4 7 2 4" xfId="1692"/>
    <cellStyle name="쉼표 [0] 4 7 2 4 2" xfId="4572"/>
    <cellStyle name="쉼표 [0] 4 7 2 5" xfId="3132"/>
    <cellStyle name="쉼표 [0] 4 7 3" xfId="432"/>
    <cellStyle name="쉼표 [0] 4 7 3 2" xfId="1152"/>
    <cellStyle name="쉼표 [0] 4 7 3 2 2" xfId="2592"/>
    <cellStyle name="쉼표 [0] 4 7 3 2 2 2" xfId="5472"/>
    <cellStyle name="쉼표 [0] 4 7 3 2 3" xfId="4032"/>
    <cellStyle name="쉼표 [0] 4 7 3 3" xfId="1872"/>
    <cellStyle name="쉼표 [0] 4 7 3 3 2" xfId="4752"/>
    <cellStyle name="쉼표 [0] 4 7 3 4" xfId="3312"/>
    <cellStyle name="쉼표 [0] 4 7 4" xfId="792"/>
    <cellStyle name="쉼표 [0] 4 7 4 2" xfId="2232"/>
    <cellStyle name="쉼표 [0] 4 7 4 2 2" xfId="5112"/>
    <cellStyle name="쉼표 [0] 4 7 4 3" xfId="3672"/>
    <cellStyle name="쉼표 [0] 4 7 5" xfId="1512"/>
    <cellStyle name="쉼표 [0] 4 7 5 2" xfId="4392"/>
    <cellStyle name="쉼표 [0] 4 7 6" xfId="2952"/>
    <cellStyle name="쉼표 [0] 4 8" xfId="142"/>
    <cellStyle name="쉼표 [0] 4 8 2" xfId="322"/>
    <cellStyle name="쉼표 [0] 4 8 2 2" xfId="682"/>
    <cellStyle name="쉼표 [0] 4 8 2 2 2" xfId="1402"/>
    <cellStyle name="쉼표 [0] 4 8 2 2 2 2" xfId="2842"/>
    <cellStyle name="쉼표 [0] 4 8 2 2 2 2 2" xfId="5722"/>
    <cellStyle name="쉼표 [0] 4 8 2 2 2 3" xfId="4282"/>
    <cellStyle name="쉼표 [0] 4 8 2 2 3" xfId="2122"/>
    <cellStyle name="쉼표 [0] 4 8 2 2 3 2" xfId="5002"/>
    <cellStyle name="쉼표 [0] 4 8 2 2 4" xfId="3562"/>
    <cellStyle name="쉼표 [0] 4 8 2 3" xfId="1042"/>
    <cellStyle name="쉼표 [0] 4 8 2 3 2" xfId="2482"/>
    <cellStyle name="쉼표 [0] 4 8 2 3 2 2" xfId="5362"/>
    <cellStyle name="쉼표 [0] 4 8 2 3 3" xfId="3922"/>
    <cellStyle name="쉼표 [0] 4 8 2 4" xfId="1762"/>
    <cellStyle name="쉼표 [0] 4 8 2 4 2" xfId="4642"/>
    <cellStyle name="쉼표 [0] 4 8 2 5" xfId="3202"/>
    <cellStyle name="쉼표 [0] 4 8 3" xfId="502"/>
    <cellStyle name="쉼표 [0] 4 8 3 2" xfId="1222"/>
    <cellStyle name="쉼표 [0] 4 8 3 2 2" xfId="2662"/>
    <cellStyle name="쉼표 [0] 4 8 3 2 2 2" xfId="5542"/>
    <cellStyle name="쉼표 [0] 4 8 3 2 3" xfId="4102"/>
    <cellStyle name="쉼표 [0] 4 8 3 3" xfId="1942"/>
    <cellStyle name="쉼표 [0] 4 8 3 3 2" xfId="4822"/>
    <cellStyle name="쉼표 [0] 4 8 3 4" xfId="3382"/>
    <cellStyle name="쉼표 [0] 4 8 4" xfId="862"/>
    <cellStyle name="쉼표 [0] 4 8 4 2" xfId="2302"/>
    <cellStyle name="쉼표 [0] 4 8 4 2 2" xfId="5182"/>
    <cellStyle name="쉼표 [0] 4 8 4 3" xfId="3742"/>
    <cellStyle name="쉼표 [0] 4 8 5" xfId="1582"/>
    <cellStyle name="쉼표 [0] 4 8 5 2" xfId="4462"/>
    <cellStyle name="쉼표 [0] 4 8 6" xfId="3022"/>
    <cellStyle name="쉼표 [0] 4 9" xfId="152"/>
    <cellStyle name="쉼표 [0] 4 9 2" xfId="332"/>
    <cellStyle name="쉼표 [0] 4 9 2 2" xfId="692"/>
    <cellStyle name="쉼표 [0] 4 9 2 2 2" xfId="1412"/>
    <cellStyle name="쉼표 [0] 4 9 2 2 2 2" xfId="2852"/>
    <cellStyle name="쉼표 [0] 4 9 2 2 2 2 2" xfId="5732"/>
    <cellStyle name="쉼표 [0] 4 9 2 2 2 3" xfId="4292"/>
    <cellStyle name="쉼표 [0] 4 9 2 2 3" xfId="2132"/>
    <cellStyle name="쉼표 [0] 4 9 2 2 3 2" xfId="5012"/>
    <cellStyle name="쉼표 [0] 4 9 2 2 4" xfId="3572"/>
    <cellStyle name="쉼표 [0] 4 9 2 3" xfId="1052"/>
    <cellStyle name="쉼표 [0] 4 9 2 3 2" xfId="2492"/>
    <cellStyle name="쉼표 [0] 4 9 2 3 2 2" xfId="5372"/>
    <cellStyle name="쉼표 [0] 4 9 2 3 3" xfId="3932"/>
    <cellStyle name="쉼표 [0] 4 9 2 4" xfId="1772"/>
    <cellStyle name="쉼표 [0] 4 9 2 4 2" xfId="4652"/>
    <cellStyle name="쉼표 [0] 4 9 2 5" xfId="3212"/>
    <cellStyle name="쉼표 [0] 4 9 3" xfId="512"/>
    <cellStyle name="쉼표 [0] 4 9 3 2" xfId="1232"/>
    <cellStyle name="쉼표 [0] 4 9 3 2 2" xfId="2672"/>
    <cellStyle name="쉼표 [0] 4 9 3 2 2 2" xfId="5552"/>
    <cellStyle name="쉼표 [0] 4 9 3 2 3" xfId="4112"/>
    <cellStyle name="쉼표 [0] 4 9 3 3" xfId="1952"/>
    <cellStyle name="쉼표 [0] 4 9 3 3 2" xfId="4832"/>
    <cellStyle name="쉼표 [0] 4 9 3 4" xfId="3392"/>
    <cellStyle name="쉼표 [0] 4 9 4" xfId="872"/>
    <cellStyle name="쉼표 [0] 4 9 4 2" xfId="2312"/>
    <cellStyle name="쉼표 [0] 4 9 4 2 2" xfId="5192"/>
    <cellStyle name="쉼표 [0] 4 9 4 3" xfId="3752"/>
    <cellStyle name="쉼표 [0] 4 9 5" xfId="1592"/>
    <cellStyle name="쉼표 [0] 4 9 5 2" xfId="4472"/>
    <cellStyle name="쉼표 [0] 4 9 6" xfId="3032"/>
    <cellStyle name="쉼표 [0] 5" xfId="5"/>
    <cellStyle name="쉼표 [0] 5 10" xfId="165"/>
    <cellStyle name="쉼표 [0] 5 10 2" xfId="345"/>
    <cellStyle name="쉼표 [0] 5 10 2 2" xfId="705"/>
    <cellStyle name="쉼표 [0] 5 10 2 2 2" xfId="1425"/>
    <cellStyle name="쉼표 [0] 5 10 2 2 2 2" xfId="2865"/>
    <cellStyle name="쉼표 [0] 5 10 2 2 2 2 2" xfId="5745"/>
    <cellStyle name="쉼표 [0] 5 10 2 2 2 3" xfId="4305"/>
    <cellStyle name="쉼표 [0] 5 10 2 2 3" xfId="2145"/>
    <cellStyle name="쉼표 [0] 5 10 2 2 3 2" xfId="5025"/>
    <cellStyle name="쉼표 [0] 5 10 2 2 4" xfId="3585"/>
    <cellStyle name="쉼표 [0] 5 10 2 3" xfId="1065"/>
    <cellStyle name="쉼표 [0] 5 10 2 3 2" xfId="2505"/>
    <cellStyle name="쉼표 [0] 5 10 2 3 2 2" xfId="5385"/>
    <cellStyle name="쉼표 [0] 5 10 2 3 3" xfId="3945"/>
    <cellStyle name="쉼표 [0] 5 10 2 4" xfId="1785"/>
    <cellStyle name="쉼표 [0] 5 10 2 4 2" xfId="4665"/>
    <cellStyle name="쉼표 [0] 5 10 2 5" xfId="3225"/>
    <cellStyle name="쉼표 [0] 5 10 3" xfId="525"/>
    <cellStyle name="쉼표 [0] 5 10 3 2" xfId="1245"/>
    <cellStyle name="쉼표 [0] 5 10 3 2 2" xfId="2685"/>
    <cellStyle name="쉼표 [0] 5 10 3 2 2 2" xfId="5565"/>
    <cellStyle name="쉼표 [0] 5 10 3 2 3" xfId="4125"/>
    <cellStyle name="쉼표 [0] 5 10 3 3" xfId="1965"/>
    <cellStyle name="쉼표 [0] 5 10 3 3 2" xfId="4845"/>
    <cellStyle name="쉼표 [0] 5 10 3 4" xfId="3405"/>
    <cellStyle name="쉼표 [0] 5 10 4" xfId="885"/>
    <cellStyle name="쉼표 [0] 5 10 4 2" xfId="2325"/>
    <cellStyle name="쉼표 [0] 5 10 4 2 2" xfId="5205"/>
    <cellStyle name="쉼표 [0] 5 10 4 3" xfId="3765"/>
    <cellStyle name="쉼표 [0] 5 10 5" xfId="1605"/>
    <cellStyle name="쉼표 [0] 5 10 5 2" xfId="4485"/>
    <cellStyle name="쉼표 [0] 5 10 6" xfId="3045"/>
    <cellStyle name="쉼표 [0] 5 11" xfId="175"/>
    <cellStyle name="쉼표 [0] 5 11 2" xfId="355"/>
    <cellStyle name="쉼표 [0] 5 11 2 2" xfId="715"/>
    <cellStyle name="쉼표 [0] 5 11 2 2 2" xfId="1435"/>
    <cellStyle name="쉼표 [0] 5 11 2 2 2 2" xfId="2875"/>
    <cellStyle name="쉼표 [0] 5 11 2 2 2 2 2" xfId="5755"/>
    <cellStyle name="쉼표 [0] 5 11 2 2 2 3" xfId="4315"/>
    <cellStyle name="쉼표 [0] 5 11 2 2 3" xfId="2155"/>
    <cellStyle name="쉼표 [0] 5 11 2 2 3 2" xfId="5035"/>
    <cellStyle name="쉼표 [0] 5 11 2 2 4" xfId="3595"/>
    <cellStyle name="쉼표 [0] 5 11 2 3" xfId="1075"/>
    <cellStyle name="쉼표 [0] 5 11 2 3 2" xfId="2515"/>
    <cellStyle name="쉼표 [0] 5 11 2 3 2 2" xfId="5395"/>
    <cellStyle name="쉼표 [0] 5 11 2 3 3" xfId="3955"/>
    <cellStyle name="쉼표 [0] 5 11 2 4" xfId="1795"/>
    <cellStyle name="쉼표 [0] 5 11 2 4 2" xfId="4675"/>
    <cellStyle name="쉼표 [0] 5 11 2 5" xfId="3235"/>
    <cellStyle name="쉼표 [0] 5 11 3" xfId="535"/>
    <cellStyle name="쉼표 [0] 5 11 3 2" xfId="1255"/>
    <cellStyle name="쉼표 [0] 5 11 3 2 2" xfId="2695"/>
    <cellStyle name="쉼표 [0] 5 11 3 2 2 2" xfId="5575"/>
    <cellStyle name="쉼표 [0] 5 11 3 2 3" xfId="4135"/>
    <cellStyle name="쉼표 [0] 5 11 3 3" xfId="1975"/>
    <cellStyle name="쉼표 [0] 5 11 3 3 2" xfId="4855"/>
    <cellStyle name="쉼표 [0] 5 11 3 4" xfId="3415"/>
    <cellStyle name="쉼표 [0] 5 11 4" xfId="895"/>
    <cellStyle name="쉼표 [0] 5 11 4 2" xfId="2335"/>
    <cellStyle name="쉼표 [0] 5 11 4 2 2" xfId="5215"/>
    <cellStyle name="쉼표 [0] 5 11 4 3" xfId="3775"/>
    <cellStyle name="쉼표 [0] 5 11 5" xfId="1615"/>
    <cellStyle name="쉼표 [0] 5 11 5 2" xfId="4495"/>
    <cellStyle name="쉼표 [0] 5 11 6" xfId="3055"/>
    <cellStyle name="쉼표 [0] 5 12" xfId="185"/>
    <cellStyle name="쉼표 [0] 5 12 2" xfId="545"/>
    <cellStyle name="쉼표 [0] 5 12 2 2" xfId="1265"/>
    <cellStyle name="쉼표 [0] 5 12 2 2 2" xfId="2705"/>
    <cellStyle name="쉼표 [0] 5 12 2 2 2 2" xfId="5585"/>
    <cellStyle name="쉼표 [0] 5 12 2 2 3" xfId="4145"/>
    <cellStyle name="쉼표 [0] 5 12 2 3" xfId="1985"/>
    <cellStyle name="쉼표 [0] 5 12 2 3 2" xfId="4865"/>
    <cellStyle name="쉼표 [0] 5 12 2 4" xfId="3425"/>
    <cellStyle name="쉼표 [0] 5 12 3" xfId="905"/>
    <cellStyle name="쉼표 [0] 5 12 3 2" xfId="2345"/>
    <cellStyle name="쉼표 [0] 5 12 3 2 2" xfId="5225"/>
    <cellStyle name="쉼표 [0] 5 12 3 3" xfId="3785"/>
    <cellStyle name="쉼표 [0] 5 12 4" xfId="1625"/>
    <cellStyle name="쉼표 [0] 5 12 4 2" xfId="4505"/>
    <cellStyle name="쉼표 [0] 5 12 5" xfId="3065"/>
    <cellStyle name="쉼표 [0] 5 13" xfId="365"/>
    <cellStyle name="쉼표 [0] 5 13 2" xfId="1085"/>
    <cellStyle name="쉼표 [0] 5 13 2 2" xfId="2525"/>
    <cellStyle name="쉼표 [0] 5 13 2 2 2" xfId="5405"/>
    <cellStyle name="쉼표 [0] 5 13 2 3" xfId="3965"/>
    <cellStyle name="쉼표 [0] 5 13 3" xfId="1805"/>
    <cellStyle name="쉼표 [0] 5 13 3 2" xfId="4685"/>
    <cellStyle name="쉼표 [0] 5 13 4" xfId="3245"/>
    <cellStyle name="쉼표 [0] 5 14" xfId="725"/>
    <cellStyle name="쉼표 [0] 5 14 2" xfId="2165"/>
    <cellStyle name="쉼표 [0] 5 14 2 2" xfId="5045"/>
    <cellStyle name="쉼표 [0] 5 14 3" xfId="3605"/>
    <cellStyle name="쉼표 [0] 5 15" xfId="1445"/>
    <cellStyle name="쉼표 [0] 5 15 2" xfId="4325"/>
    <cellStyle name="쉼표 [0] 5 16" xfId="2885"/>
    <cellStyle name="쉼표 [0] 5 2" xfId="10"/>
    <cellStyle name="쉼표 [0] 5 2 10" xfId="180"/>
    <cellStyle name="쉼표 [0] 5 2 10 2" xfId="360"/>
    <cellStyle name="쉼표 [0] 5 2 10 2 2" xfId="720"/>
    <cellStyle name="쉼표 [0] 5 2 10 2 2 2" xfId="1440"/>
    <cellStyle name="쉼표 [0] 5 2 10 2 2 2 2" xfId="2880"/>
    <cellStyle name="쉼표 [0] 5 2 10 2 2 2 2 2" xfId="5760"/>
    <cellStyle name="쉼표 [0] 5 2 10 2 2 2 3" xfId="4320"/>
    <cellStyle name="쉼표 [0] 5 2 10 2 2 3" xfId="2160"/>
    <cellStyle name="쉼표 [0] 5 2 10 2 2 3 2" xfId="5040"/>
    <cellStyle name="쉼표 [0] 5 2 10 2 2 4" xfId="3600"/>
    <cellStyle name="쉼표 [0] 5 2 10 2 3" xfId="1080"/>
    <cellStyle name="쉼표 [0] 5 2 10 2 3 2" xfId="2520"/>
    <cellStyle name="쉼표 [0] 5 2 10 2 3 2 2" xfId="5400"/>
    <cellStyle name="쉼표 [0] 5 2 10 2 3 3" xfId="3960"/>
    <cellStyle name="쉼표 [0] 5 2 10 2 4" xfId="1800"/>
    <cellStyle name="쉼표 [0] 5 2 10 2 4 2" xfId="4680"/>
    <cellStyle name="쉼표 [0] 5 2 10 2 5" xfId="3240"/>
    <cellStyle name="쉼표 [0] 5 2 10 3" xfId="540"/>
    <cellStyle name="쉼표 [0] 5 2 10 3 2" xfId="1260"/>
    <cellStyle name="쉼표 [0] 5 2 10 3 2 2" xfId="2700"/>
    <cellStyle name="쉼표 [0] 5 2 10 3 2 2 2" xfId="5580"/>
    <cellStyle name="쉼표 [0] 5 2 10 3 2 3" xfId="4140"/>
    <cellStyle name="쉼표 [0] 5 2 10 3 3" xfId="1980"/>
    <cellStyle name="쉼표 [0] 5 2 10 3 3 2" xfId="4860"/>
    <cellStyle name="쉼표 [0] 5 2 10 3 4" xfId="3420"/>
    <cellStyle name="쉼표 [0] 5 2 10 4" xfId="900"/>
    <cellStyle name="쉼표 [0] 5 2 10 4 2" xfId="2340"/>
    <cellStyle name="쉼표 [0] 5 2 10 4 2 2" xfId="5220"/>
    <cellStyle name="쉼표 [0] 5 2 10 4 3" xfId="3780"/>
    <cellStyle name="쉼표 [0] 5 2 10 5" xfId="1620"/>
    <cellStyle name="쉼표 [0] 5 2 10 5 2" xfId="4500"/>
    <cellStyle name="쉼표 [0] 5 2 10 6" xfId="3060"/>
    <cellStyle name="쉼표 [0] 5 2 11" xfId="190"/>
    <cellStyle name="쉼표 [0] 5 2 11 2" xfId="550"/>
    <cellStyle name="쉼표 [0] 5 2 11 2 2" xfId="1270"/>
    <cellStyle name="쉼표 [0] 5 2 11 2 2 2" xfId="2710"/>
    <cellStyle name="쉼표 [0] 5 2 11 2 2 2 2" xfId="5590"/>
    <cellStyle name="쉼표 [0] 5 2 11 2 2 3" xfId="4150"/>
    <cellStyle name="쉼표 [0] 5 2 11 2 3" xfId="1990"/>
    <cellStyle name="쉼표 [0] 5 2 11 2 3 2" xfId="4870"/>
    <cellStyle name="쉼표 [0] 5 2 11 2 4" xfId="3430"/>
    <cellStyle name="쉼표 [0] 5 2 11 3" xfId="910"/>
    <cellStyle name="쉼표 [0] 5 2 11 3 2" xfId="2350"/>
    <cellStyle name="쉼표 [0] 5 2 11 3 2 2" xfId="5230"/>
    <cellStyle name="쉼표 [0] 5 2 11 3 3" xfId="3790"/>
    <cellStyle name="쉼표 [0] 5 2 11 4" xfId="1630"/>
    <cellStyle name="쉼표 [0] 5 2 11 4 2" xfId="4510"/>
    <cellStyle name="쉼표 [0] 5 2 11 5" xfId="3070"/>
    <cellStyle name="쉼표 [0] 5 2 12" xfId="370"/>
    <cellStyle name="쉼표 [0] 5 2 12 2" xfId="1090"/>
    <cellStyle name="쉼표 [0] 5 2 12 2 2" xfId="2530"/>
    <cellStyle name="쉼표 [0] 5 2 12 2 2 2" xfId="5410"/>
    <cellStyle name="쉼표 [0] 5 2 12 2 3" xfId="3970"/>
    <cellStyle name="쉼표 [0] 5 2 12 3" xfId="1810"/>
    <cellStyle name="쉼표 [0] 5 2 12 3 2" xfId="4690"/>
    <cellStyle name="쉼표 [0] 5 2 12 4" xfId="3250"/>
    <cellStyle name="쉼표 [0] 5 2 13" xfId="730"/>
    <cellStyle name="쉼표 [0] 5 2 13 2" xfId="2170"/>
    <cellStyle name="쉼표 [0] 5 2 13 2 2" xfId="5050"/>
    <cellStyle name="쉼표 [0] 5 2 13 3" xfId="3610"/>
    <cellStyle name="쉼표 [0] 5 2 14" xfId="1450"/>
    <cellStyle name="쉼표 [0] 5 2 14 2" xfId="4330"/>
    <cellStyle name="쉼표 [0] 5 2 15" xfId="2890"/>
    <cellStyle name="쉼표 [0] 5 2 2" xfId="20"/>
    <cellStyle name="쉼표 [0] 5 2 2 2" xfId="50"/>
    <cellStyle name="쉼표 [0] 5 2 2 2 2" xfId="120"/>
    <cellStyle name="쉼표 [0] 5 2 2 2 2 2" xfId="300"/>
    <cellStyle name="쉼표 [0] 5 2 2 2 2 2 2" xfId="660"/>
    <cellStyle name="쉼표 [0] 5 2 2 2 2 2 2 2" xfId="1380"/>
    <cellStyle name="쉼표 [0] 5 2 2 2 2 2 2 2 2" xfId="2820"/>
    <cellStyle name="쉼표 [0] 5 2 2 2 2 2 2 2 2 2" xfId="5700"/>
    <cellStyle name="쉼표 [0] 5 2 2 2 2 2 2 2 3" xfId="4260"/>
    <cellStyle name="쉼표 [0] 5 2 2 2 2 2 2 3" xfId="2100"/>
    <cellStyle name="쉼표 [0] 5 2 2 2 2 2 2 3 2" xfId="4980"/>
    <cellStyle name="쉼표 [0] 5 2 2 2 2 2 2 4" xfId="3540"/>
    <cellStyle name="쉼표 [0] 5 2 2 2 2 2 3" xfId="1020"/>
    <cellStyle name="쉼표 [0] 5 2 2 2 2 2 3 2" xfId="2460"/>
    <cellStyle name="쉼표 [0] 5 2 2 2 2 2 3 2 2" xfId="5340"/>
    <cellStyle name="쉼표 [0] 5 2 2 2 2 2 3 3" xfId="3900"/>
    <cellStyle name="쉼표 [0] 5 2 2 2 2 2 4" xfId="1740"/>
    <cellStyle name="쉼표 [0] 5 2 2 2 2 2 4 2" xfId="4620"/>
    <cellStyle name="쉼표 [0] 5 2 2 2 2 2 5" xfId="3180"/>
    <cellStyle name="쉼표 [0] 5 2 2 2 2 3" xfId="480"/>
    <cellStyle name="쉼표 [0] 5 2 2 2 2 3 2" xfId="1200"/>
    <cellStyle name="쉼표 [0] 5 2 2 2 2 3 2 2" xfId="2640"/>
    <cellStyle name="쉼표 [0] 5 2 2 2 2 3 2 2 2" xfId="5520"/>
    <cellStyle name="쉼표 [0] 5 2 2 2 2 3 2 3" xfId="4080"/>
    <cellStyle name="쉼표 [0] 5 2 2 2 2 3 3" xfId="1920"/>
    <cellStyle name="쉼표 [0] 5 2 2 2 2 3 3 2" xfId="4800"/>
    <cellStyle name="쉼표 [0] 5 2 2 2 2 3 4" xfId="3360"/>
    <cellStyle name="쉼표 [0] 5 2 2 2 2 4" xfId="840"/>
    <cellStyle name="쉼표 [0] 5 2 2 2 2 4 2" xfId="2280"/>
    <cellStyle name="쉼표 [0] 5 2 2 2 2 4 2 2" xfId="5160"/>
    <cellStyle name="쉼표 [0] 5 2 2 2 2 4 3" xfId="3720"/>
    <cellStyle name="쉼표 [0] 5 2 2 2 2 5" xfId="1560"/>
    <cellStyle name="쉼표 [0] 5 2 2 2 2 5 2" xfId="4440"/>
    <cellStyle name="쉼표 [0] 5 2 2 2 2 6" xfId="3000"/>
    <cellStyle name="쉼표 [0] 5 2 2 2 3" xfId="230"/>
    <cellStyle name="쉼표 [0] 5 2 2 2 3 2" xfId="590"/>
    <cellStyle name="쉼표 [0] 5 2 2 2 3 2 2" xfId="1310"/>
    <cellStyle name="쉼표 [0] 5 2 2 2 3 2 2 2" xfId="2750"/>
    <cellStyle name="쉼표 [0] 5 2 2 2 3 2 2 2 2" xfId="5630"/>
    <cellStyle name="쉼표 [0] 5 2 2 2 3 2 2 3" xfId="4190"/>
    <cellStyle name="쉼표 [0] 5 2 2 2 3 2 3" xfId="2030"/>
    <cellStyle name="쉼표 [0] 5 2 2 2 3 2 3 2" xfId="4910"/>
    <cellStyle name="쉼표 [0] 5 2 2 2 3 2 4" xfId="3470"/>
    <cellStyle name="쉼표 [0] 5 2 2 2 3 3" xfId="950"/>
    <cellStyle name="쉼표 [0] 5 2 2 2 3 3 2" xfId="2390"/>
    <cellStyle name="쉼표 [0] 5 2 2 2 3 3 2 2" xfId="5270"/>
    <cellStyle name="쉼표 [0] 5 2 2 2 3 3 3" xfId="3830"/>
    <cellStyle name="쉼표 [0] 5 2 2 2 3 4" xfId="1670"/>
    <cellStyle name="쉼표 [0] 5 2 2 2 3 4 2" xfId="4550"/>
    <cellStyle name="쉼표 [0] 5 2 2 2 3 5" xfId="3110"/>
    <cellStyle name="쉼표 [0] 5 2 2 2 4" xfId="410"/>
    <cellStyle name="쉼표 [0] 5 2 2 2 4 2" xfId="1130"/>
    <cellStyle name="쉼표 [0] 5 2 2 2 4 2 2" xfId="2570"/>
    <cellStyle name="쉼표 [0] 5 2 2 2 4 2 2 2" xfId="5450"/>
    <cellStyle name="쉼표 [0] 5 2 2 2 4 2 3" xfId="4010"/>
    <cellStyle name="쉼표 [0] 5 2 2 2 4 3" xfId="1850"/>
    <cellStyle name="쉼표 [0] 5 2 2 2 4 3 2" xfId="4730"/>
    <cellStyle name="쉼표 [0] 5 2 2 2 4 4" xfId="3290"/>
    <cellStyle name="쉼표 [0] 5 2 2 2 5" xfId="770"/>
    <cellStyle name="쉼표 [0] 5 2 2 2 5 2" xfId="2210"/>
    <cellStyle name="쉼표 [0] 5 2 2 2 5 2 2" xfId="5090"/>
    <cellStyle name="쉼표 [0] 5 2 2 2 5 3" xfId="3650"/>
    <cellStyle name="쉼표 [0] 5 2 2 2 6" xfId="1490"/>
    <cellStyle name="쉼표 [0] 5 2 2 2 6 2" xfId="4370"/>
    <cellStyle name="쉼표 [0] 5 2 2 2 7" xfId="2930"/>
    <cellStyle name="쉼표 [0] 5 2 2 3" xfId="90"/>
    <cellStyle name="쉼표 [0] 5 2 2 3 2" xfId="270"/>
    <cellStyle name="쉼표 [0] 5 2 2 3 2 2" xfId="630"/>
    <cellStyle name="쉼표 [0] 5 2 2 3 2 2 2" xfId="1350"/>
    <cellStyle name="쉼표 [0] 5 2 2 3 2 2 2 2" xfId="2790"/>
    <cellStyle name="쉼표 [0] 5 2 2 3 2 2 2 2 2" xfId="5670"/>
    <cellStyle name="쉼표 [0] 5 2 2 3 2 2 2 3" xfId="4230"/>
    <cellStyle name="쉼표 [0] 5 2 2 3 2 2 3" xfId="2070"/>
    <cellStyle name="쉼표 [0] 5 2 2 3 2 2 3 2" xfId="4950"/>
    <cellStyle name="쉼표 [0] 5 2 2 3 2 2 4" xfId="3510"/>
    <cellStyle name="쉼표 [0] 5 2 2 3 2 3" xfId="990"/>
    <cellStyle name="쉼표 [0] 5 2 2 3 2 3 2" xfId="2430"/>
    <cellStyle name="쉼표 [0] 5 2 2 3 2 3 2 2" xfId="5310"/>
    <cellStyle name="쉼표 [0] 5 2 2 3 2 3 3" xfId="3870"/>
    <cellStyle name="쉼표 [0] 5 2 2 3 2 4" xfId="1710"/>
    <cellStyle name="쉼표 [0] 5 2 2 3 2 4 2" xfId="4590"/>
    <cellStyle name="쉼표 [0] 5 2 2 3 2 5" xfId="3150"/>
    <cellStyle name="쉼표 [0] 5 2 2 3 3" xfId="450"/>
    <cellStyle name="쉼표 [0] 5 2 2 3 3 2" xfId="1170"/>
    <cellStyle name="쉼표 [0] 5 2 2 3 3 2 2" xfId="2610"/>
    <cellStyle name="쉼표 [0] 5 2 2 3 3 2 2 2" xfId="5490"/>
    <cellStyle name="쉼표 [0] 5 2 2 3 3 2 3" xfId="4050"/>
    <cellStyle name="쉼표 [0] 5 2 2 3 3 3" xfId="1890"/>
    <cellStyle name="쉼표 [0] 5 2 2 3 3 3 2" xfId="4770"/>
    <cellStyle name="쉼표 [0] 5 2 2 3 3 4" xfId="3330"/>
    <cellStyle name="쉼표 [0] 5 2 2 3 4" xfId="810"/>
    <cellStyle name="쉼표 [0] 5 2 2 3 4 2" xfId="2250"/>
    <cellStyle name="쉼표 [0] 5 2 2 3 4 2 2" xfId="5130"/>
    <cellStyle name="쉼표 [0] 5 2 2 3 4 3" xfId="3690"/>
    <cellStyle name="쉼표 [0] 5 2 2 3 5" xfId="1530"/>
    <cellStyle name="쉼표 [0] 5 2 2 3 5 2" xfId="4410"/>
    <cellStyle name="쉼표 [0] 5 2 2 3 6" xfId="2970"/>
    <cellStyle name="쉼표 [0] 5 2 2 4" xfId="200"/>
    <cellStyle name="쉼표 [0] 5 2 2 4 2" xfId="560"/>
    <cellStyle name="쉼표 [0] 5 2 2 4 2 2" xfId="1280"/>
    <cellStyle name="쉼표 [0] 5 2 2 4 2 2 2" xfId="2720"/>
    <cellStyle name="쉼표 [0] 5 2 2 4 2 2 2 2" xfId="5600"/>
    <cellStyle name="쉼표 [0] 5 2 2 4 2 2 3" xfId="4160"/>
    <cellStyle name="쉼표 [0] 5 2 2 4 2 3" xfId="2000"/>
    <cellStyle name="쉼표 [0] 5 2 2 4 2 3 2" xfId="4880"/>
    <cellStyle name="쉼표 [0] 5 2 2 4 2 4" xfId="3440"/>
    <cellStyle name="쉼표 [0] 5 2 2 4 3" xfId="920"/>
    <cellStyle name="쉼표 [0] 5 2 2 4 3 2" xfId="2360"/>
    <cellStyle name="쉼표 [0] 5 2 2 4 3 2 2" xfId="5240"/>
    <cellStyle name="쉼표 [0] 5 2 2 4 3 3" xfId="3800"/>
    <cellStyle name="쉼표 [0] 5 2 2 4 4" xfId="1640"/>
    <cellStyle name="쉼표 [0] 5 2 2 4 4 2" xfId="4520"/>
    <cellStyle name="쉼표 [0] 5 2 2 4 5" xfId="3080"/>
    <cellStyle name="쉼표 [0] 5 2 2 5" xfId="380"/>
    <cellStyle name="쉼표 [0] 5 2 2 5 2" xfId="1100"/>
    <cellStyle name="쉼표 [0] 5 2 2 5 2 2" xfId="2540"/>
    <cellStyle name="쉼표 [0] 5 2 2 5 2 2 2" xfId="5420"/>
    <cellStyle name="쉼표 [0] 5 2 2 5 2 3" xfId="3980"/>
    <cellStyle name="쉼표 [0] 5 2 2 5 3" xfId="1820"/>
    <cellStyle name="쉼표 [0] 5 2 2 5 3 2" xfId="4700"/>
    <cellStyle name="쉼표 [0] 5 2 2 5 4" xfId="3260"/>
    <cellStyle name="쉼표 [0] 5 2 2 6" xfId="740"/>
    <cellStyle name="쉼표 [0] 5 2 2 6 2" xfId="2180"/>
    <cellStyle name="쉼표 [0] 5 2 2 6 2 2" xfId="5060"/>
    <cellStyle name="쉼표 [0] 5 2 2 6 3" xfId="3620"/>
    <cellStyle name="쉼표 [0] 5 2 2 7" xfId="1460"/>
    <cellStyle name="쉼표 [0] 5 2 2 7 2" xfId="4340"/>
    <cellStyle name="쉼표 [0] 5 2 2 8" xfId="2900"/>
    <cellStyle name="쉼표 [0] 5 2 3" xfId="30"/>
    <cellStyle name="쉼표 [0] 5 2 3 2" xfId="60"/>
    <cellStyle name="쉼표 [0] 5 2 3 2 2" xfId="130"/>
    <cellStyle name="쉼표 [0] 5 2 3 2 2 2" xfId="310"/>
    <cellStyle name="쉼표 [0] 5 2 3 2 2 2 2" xfId="670"/>
    <cellStyle name="쉼표 [0] 5 2 3 2 2 2 2 2" xfId="1390"/>
    <cellStyle name="쉼표 [0] 5 2 3 2 2 2 2 2 2" xfId="2830"/>
    <cellStyle name="쉼표 [0] 5 2 3 2 2 2 2 2 2 2" xfId="5710"/>
    <cellStyle name="쉼표 [0] 5 2 3 2 2 2 2 2 3" xfId="4270"/>
    <cellStyle name="쉼표 [0] 5 2 3 2 2 2 2 3" xfId="2110"/>
    <cellStyle name="쉼표 [0] 5 2 3 2 2 2 2 3 2" xfId="4990"/>
    <cellStyle name="쉼표 [0] 5 2 3 2 2 2 2 4" xfId="3550"/>
    <cellStyle name="쉼표 [0] 5 2 3 2 2 2 3" xfId="1030"/>
    <cellStyle name="쉼표 [0] 5 2 3 2 2 2 3 2" xfId="2470"/>
    <cellStyle name="쉼표 [0] 5 2 3 2 2 2 3 2 2" xfId="5350"/>
    <cellStyle name="쉼표 [0] 5 2 3 2 2 2 3 3" xfId="3910"/>
    <cellStyle name="쉼표 [0] 5 2 3 2 2 2 4" xfId="1750"/>
    <cellStyle name="쉼표 [0] 5 2 3 2 2 2 4 2" xfId="4630"/>
    <cellStyle name="쉼표 [0] 5 2 3 2 2 2 5" xfId="3190"/>
    <cellStyle name="쉼표 [0] 5 2 3 2 2 3" xfId="490"/>
    <cellStyle name="쉼표 [0] 5 2 3 2 2 3 2" xfId="1210"/>
    <cellStyle name="쉼표 [0] 5 2 3 2 2 3 2 2" xfId="2650"/>
    <cellStyle name="쉼표 [0] 5 2 3 2 2 3 2 2 2" xfId="5530"/>
    <cellStyle name="쉼표 [0] 5 2 3 2 2 3 2 3" xfId="4090"/>
    <cellStyle name="쉼표 [0] 5 2 3 2 2 3 3" xfId="1930"/>
    <cellStyle name="쉼표 [0] 5 2 3 2 2 3 3 2" xfId="4810"/>
    <cellStyle name="쉼표 [0] 5 2 3 2 2 3 4" xfId="3370"/>
    <cellStyle name="쉼표 [0] 5 2 3 2 2 4" xfId="850"/>
    <cellStyle name="쉼표 [0] 5 2 3 2 2 4 2" xfId="2290"/>
    <cellStyle name="쉼표 [0] 5 2 3 2 2 4 2 2" xfId="5170"/>
    <cellStyle name="쉼표 [0] 5 2 3 2 2 4 3" xfId="3730"/>
    <cellStyle name="쉼표 [0] 5 2 3 2 2 5" xfId="1570"/>
    <cellStyle name="쉼표 [0] 5 2 3 2 2 5 2" xfId="4450"/>
    <cellStyle name="쉼표 [0] 5 2 3 2 2 6" xfId="3010"/>
    <cellStyle name="쉼표 [0] 5 2 3 2 3" xfId="240"/>
    <cellStyle name="쉼표 [0] 5 2 3 2 3 2" xfId="600"/>
    <cellStyle name="쉼표 [0] 5 2 3 2 3 2 2" xfId="1320"/>
    <cellStyle name="쉼표 [0] 5 2 3 2 3 2 2 2" xfId="2760"/>
    <cellStyle name="쉼표 [0] 5 2 3 2 3 2 2 2 2" xfId="5640"/>
    <cellStyle name="쉼표 [0] 5 2 3 2 3 2 2 3" xfId="4200"/>
    <cellStyle name="쉼표 [0] 5 2 3 2 3 2 3" xfId="2040"/>
    <cellStyle name="쉼표 [0] 5 2 3 2 3 2 3 2" xfId="4920"/>
    <cellStyle name="쉼표 [0] 5 2 3 2 3 2 4" xfId="3480"/>
    <cellStyle name="쉼표 [0] 5 2 3 2 3 3" xfId="960"/>
    <cellStyle name="쉼표 [0] 5 2 3 2 3 3 2" xfId="2400"/>
    <cellStyle name="쉼표 [0] 5 2 3 2 3 3 2 2" xfId="5280"/>
    <cellStyle name="쉼표 [0] 5 2 3 2 3 3 3" xfId="3840"/>
    <cellStyle name="쉼표 [0] 5 2 3 2 3 4" xfId="1680"/>
    <cellStyle name="쉼표 [0] 5 2 3 2 3 4 2" xfId="4560"/>
    <cellStyle name="쉼표 [0] 5 2 3 2 3 5" xfId="3120"/>
    <cellStyle name="쉼표 [0] 5 2 3 2 4" xfId="420"/>
    <cellStyle name="쉼표 [0] 5 2 3 2 4 2" xfId="1140"/>
    <cellStyle name="쉼표 [0] 5 2 3 2 4 2 2" xfId="2580"/>
    <cellStyle name="쉼표 [0] 5 2 3 2 4 2 2 2" xfId="5460"/>
    <cellStyle name="쉼표 [0] 5 2 3 2 4 2 3" xfId="4020"/>
    <cellStyle name="쉼표 [0] 5 2 3 2 4 3" xfId="1860"/>
    <cellStyle name="쉼표 [0] 5 2 3 2 4 3 2" xfId="4740"/>
    <cellStyle name="쉼표 [0] 5 2 3 2 4 4" xfId="3300"/>
    <cellStyle name="쉼표 [0] 5 2 3 2 5" xfId="780"/>
    <cellStyle name="쉼표 [0] 5 2 3 2 5 2" xfId="2220"/>
    <cellStyle name="쉼표 [0] 5 2 3 2 5 2 2" xfId="5100"/>
    <cellStyle name="쉼표 [0] 5 2 3 2 5 3" xfId="3660"/>
    <cellStyle name="쉼표 [0] 5 2 3 2 6" xfId="1500"/>
    <cellStyle name="쉼표 [0] 5 2 3 2 6 2" xfId="4380"/>
    <cellStyle name="쉼표 [0] 5 2 3 2 7" xfId="2940"/>
    <cellStyle name="쉼표 [0] 5 2 3 3" xfId="100"/>
    <cellStyle name="쉼표 [0] 5 2 3 3 2" xfId="280"/>
    <cellStyle name="쉼표 [0] 5 2 3 3 2 2" xfId="640"/>
    <cellStyle name="쉼표 [0] 5 2 3 3 2 2 2" xfId="1360"/>
    <cellStyle name="쉼표 [0] 5 2 3 3 2 2 2 2" xfId="2800"/>
    <cellStyle name="쉼표 [0] 5 2 3 3 2 2 2 2 2" xfId="5680"/>
    <cellStyle name="쉼표 [0] 5 2 3 3 2 2 2 3" xfId="4240"/>
    <cellStyle name="쉼표 [0] 5 2 3 3 2 2 3" xfId="2080"/>
    <cellStyle name="쉼표 [0] 5 2 3 3 2 2 3 2" xfId="4960"/>
    <cellStyle name="쉼표 [0] 5 2 3 3 2 2 4" xfId="3520"/>
    <cellStyle name="쉼표 [0] 5 2 3 3 2 3" xfId="1000"/>
    <cellStyle name="쉼표 [0] 5 2 3 3 2 3 2" xfId="2440"/>
    <cellStyle name="쉼표 [0] 5 2 3 3 2 3 2 2" xfId="5320"/>
    <cellStyle name="쉼표 [0] 5 2 3 3 2 3 3" xfId="3880"/>
    <cellStyle name="쉼표 [0] 5 2 3 3 2 4" xfId="1720"/>
    <cellStyle name="쉼표 [0] 5 2 3 3 2 4 2" xfId="4600"/>
    <cellStyle name="쉼표 [0] 5 2 3 3 2 5" xfId="3160"/>
    <cellStyle name="쉼표 [0] 5 2 3 3 3" xfId="460"/>
    <cellStyle name="쉼표 [0] 5 2 3 3 3 2" xfId="1180"/>
    <cellStyle name="쉼표 [0] 5 2 3 3 3 2 2" xfId="2620"/>
    <cellStyle name="쉼표 [0] 5 2 3 3 3 2 2 2" xfId="5500"/>
    <cellStyle name="쉼표 [0] 5 2 3 3 3 2 3" xfId="4060"/>
    <cellStyle name="쉼표 [0] 5 2 3 3 3 3" xfId="1900"/>
    <cellStyle name="쉼표 [0] 5 2 3 3 3 3 2" xfId="4780"/>
    <cellStyle name="쉼표 [0] 5 2 3 3 3 4" xfId="3340"/>
    <cellStyle name="쉼표 [0] 5 2 3 3 4" xfId="820"/>
    <cellStyle name="쉼표 [0] 5 2 3 3 4 2" xfId="2260"/>
    <cellStyle name="쉼표 [0] 5 2 3 3 4 2 2" xfId="5140"/>
    <cellStyle name="쉼표 [0] 5 2 3 3 4 3" xfId="3700"/>
    <cellStyle name="쉼표 [0] 5 2 3 3 5" xfId="1540"/>
    <cellStyle name="쉼표 [0] 5 2 3 3 5 2" xfId="4420"/>
    <cellStyle name="쉼표 [0] 5 2 3 3 6" xfId="2980"/>
    <cellStyle name="쉼표 [0] 5 2 3 4" xfId="210"/>
    <cellStyle name="쉼표 [0] 5 2 3 4 2" xfId="570"/>
    <cellStyle name="쉼표 [0] 5 2 3 4 2 2" xfId="1290"/>
    <cellStyle name="쉼표 [0] 5 2 3 4 2 2 2" xfId="2730"/>
    <cellStyle name="쉼표 [0] 5 2 3 4 2 2 2 2" xfId="5610"/>
    <cellStyle name="쉼표 [0] 5 2 3 4 2 2 3" xfId="4170"/>
    <cellStyle name="쉼표 [0] 5 2 3 4 2 3" xfId="2010"/>
    <cellStyle name="쉼표 [0] 5 2 3 4 2 3 2" xfId="4890"/>
    <cellStyle name="쉼표 [0] 5 2 3 4 2 4" xfId="3450"/>
    <cellStyle name="쉼표 [0] 5 2 3 4 3" xfId="930"/>
    <cellStyle name="쉼표 [0] 5 2 3 4 3 2" xfId="2370"/>
    <cellStyle name="쉼표 [0] 5 2 3 4 3 2 2" xfId="5250"/>
    <cellStyle name="쉼표 [0] 5 2 3 4 3 3" xfId="3810"/>
    <cellStyle name="쉼표 [0] 5 2 3 4 4" xfId="1650"/>
    <cellStyle name="쉼표 [0] 5 2 3 4 4 2" xfId="4530"/>
    <cellStyle name="쉼표 [0] 5 2 3 4 5" xfId="3090"/>
    <cellStyle name="쉼표 [0] 5 2 3 5" xfId="390"/>
    <cellStyle name="쉼표 [0] 5 2 3 5 2" xfId="1110"/>
    <cellStyle name="쉼표 [0] 5 2 3 5 2 2" xfId="2550"/>
    <cellStyle name="쉼표 [0] 5 2 3 5 2 2 2" xfId="5430"/>
    <cellStyle name="쉼표 [0] 5 2 3 5 2 3" xfId="3990"/>
    <cellStyle name="쉼표 [0] 5 2 3 5 3" xfId="1830"/>
    <cellStyle name="쉼표 [0] 5 2 3 5 3 2" xfId="4710"/>
    <cellStyle name="쉼표 [0] 5 2 3 5 4" xfId="3270"/>
    <cellStyle name="쉼표 [0] 5 2 3 6" xfId="750"/>
    <cellStyle name="쉼표 [0] 5 2 3 6 2" xfId="2190"/>
    <cellStyle name="쉼표 [0] 5 2 3 6 2 2" xfId="5070"/>
    <cellStyle name="쉼표 [0] 5 2 3 6 3" xfId="3630"/>
    <cellStyle name="쉼표 [0] 5 2 3 7" xfId="1470"/>
    <cellStyle name="쉼표 [0] 5 2 3 7 2" xfId="4350"/>
    <cellStyle name="쉼표 [0] 5 2 3 8" xfId="2910"/>
    <cellStyle name="쉼표 [0] 5 2 4" xfId="40"/>
    <cellStyle name="쉼표 [0] 5 2 4 2" xfId="110"/>
    <cellStyle name="쉼표 [0] 5 2 4 2 2" xfId="290"/>
    <cellStyle name="쉼표 [0] 5 2 4 2 2 2" xfId="650"/>
    <cellStyle name="쉼표 [0] 5 2 4 2 2 2 2" xfId="1370"/>
    <cellStyle name="쉼표 [0] 5 2 4 2 2 2 2 2" xfId="2810"/>
    <cellStyle name="쉼표 [0] 5 2 4 2 2 2 2 2 2" xfId="5690"/>
    <cellStyle name="쉼표 [0] 5 2 4 2 2 2 2 3" xfId="4250"/>
    <cellStyle name="쉼표 [0] 5 2 4 2 2 2 3" xfId="2090"/>
    <cellStyle name="쉼표 [0] 5 2 4 2 2 2 3 2" xfId="4970"/>
    <cellStyle name="쉼표 [0] 5 2 4 2 2 2 4" xfId="3530"/>
    <cellStyle name="쉼표 [0] 5 2 4 2 2 3" xfId="1010"/>
    <cellStyle name="쉼표 [0] 5 2 4 2 2 3 2" xfId="2450"/>
    <cellStyle name="쉼표 [0] 5 2 4 2 2 3 2 2" xfId="5330"/>
    <cellStyle name="쉼표 [0] 5 2 4 2 2 3 3" xfId="3890"/>
    <cellStyle name="쉼표 [0] 5 2 4 2 2 4" xfId="1730"/>
    <cellStyle name="쉼표 [0] 5 2 4 2 2 4 2" xfId="4610"/>
    <cellStyle name="쉼표 [0] 5 2 4 2 2 5" xfId="3170"/>
    <cellStyle name="쉼표 [0] 5 2 4 2 3" xfId="470"/>
    <cellStyle name="쉼표 [0] 5 2 4 2 3 2" xfId="1190"/>
    <cellStyle name="쉼표 [0] 5 2 4 2 3 2 2" xfId="2630"/>
    <cellStyle name="쉼표 [0] 5 2 4 2 3 2 2 2" xfId="5510"/>
    <cellStyle name="쉼표 [0] 5 2 4 2 3 2 3" xfId="4070"/>
    <cellStyle name="쉼표 [0] 5 2 4 2 3 3" xfId="1910"/>
    <cellStyle name="쉼표 [0] 5 2 4 2 3 3 2" xfId="4790"/>
    <cellStyle name="쉼표 [0] 5 2 4 2 3 4" xfId="3350"/>
    <cellStyle name="쉼표 [0] 5 2 4 2 4" xfId="830"/>
    <cellStyle name="쉼표 [0] 5 2 4 2 4 2" xfId="2270"/>
    <cellStyle name="쉼표 [0] 5 2 4 2 4 2 2" xfId="5150"/>
    <cellStyle name="쉼표 [0] 5 2 4 2 4 3" xfId="3710"/>
    <cellStyle name="쉼표 [0] 5 2 4 2 5" xfId="1550"/>
    <cellStyle name="쉼표 [0] 5 2 4 2 5 2" xfId="4430"/>
    <cellStyle name="쉼표 [0] 5 2 4 2 6" xfId="2990"/>
    <cellStyle name="쉼표 [0] 5 2 4 3" xfId="220"/>
    <cellStyle name="쉼표 [0] 5 2 4 3 2" xfId="580"/>
    <cellStyle name="쉼표 [0] 5 2 4 3 2 2" xfId="1300"/>
    <cellStyle name="쉼표 [0] 5 2 4 3 2 2 2" xfId="2740"/>
    <cellStyle name="쉼표 [0] 5 2 4 3 2 2 2 2" xfId="5620"/>
    <cellStyle name="쉼표 [0] 5 2 4 3 2 2 3" xfId="4180"/>
    <cellStyle name="쉼표 [0] 5 2 4 3 2 3" xfId="2020"/>
    <cellStyle name="쉼표 [0] 5 2 4 3 2 3 2" xfId="4900"/>
    <cellStyle name="쉼표 [0] 5 2 4 3 2 4" xfId="3460"/>
    <cellStyle name="쉼표 [0] 5 2 4 3 3" xfId="940"/>
    <cellStyle name="쉼표 [0] 5 2 4 3 3 2" xfId="2380"/>
    <cellStyle name="쉼표 [0] 5 2 4 3 3 2 2" xfId="5260"/>
    <cellStyle name="쉼표 [0] 5 2 4 3 3 3" xfId="3820"/>
    <cellStyle name="쉼표 [0] 5 2 4 3 4" xfId="1660"/>
    <cellStyle name="쉼표 [0] 5 2 4 3 4 2" xfId="4540"/>
    <cellStyle name="쉼표 [0] 5 2 4 3 5" xfId="3100"/>
    <cellStyle name="쉼표 [0] 5 2 4 4" xfId="400"/>
    <cellStyle name="쉼표 [0] 5 2 4 4 2" xfId="1120"/>
    <cellStyle name="쉼표 [0] 5 2 4 4 2 2" xfId="2560"/>
    <cellStyle name="쉼표 [0] 5 2 4 4 2 2 2" xfId="5440"/>
    <cellStyle name="쉼표 [0] 5 2 4 4 2 3" xfId="4000"/>
    <cellStyle name="쉼표 [0] 5 2 4 4 3" xfId="1840"/>
    <cellStyle name="쉼표 [0] 5 2 4 4 3 2" xfId="4720"/>
    <cellStyle name="쉼표 [0] 5 2 4 4 4" xfId="3280"/>
    <cellStyle name="쉼표 [0] 5 2 4 5" xfId="760"/>
    <cellStyle name="쉼표 [0] 5 2 4 5 2" xfId="2200"/>
    <cellStyle name="쉼표 [0] 5 2 4 5 2 2" xfId="5080"/>
    <cellStyle name="쉼표 [0] 5 2 4 5 3" xfId="3640"/>
    <cellStyle name="쉼표 [0] 5 2 4 6" xfId="1480"/>
    <cellStyle name="쉼표 [0] 5 2 4 6 2" xfId="4360"/>
    <cellStyle name="쉼표 [0] 5 2 4 7" xfId="2920"/>
    <cellStyle name="쉼표 [0] 5 2 5" xfId="70"/>
    <cellStyle name="쉼표 [0] 5 2 5 2" xfId="140"/>
    <cellStyle name="쉼표 [0] 5 2 5 2 2" xfId="320"/>
    <cellStyle name="쉼표 [0] 5 2 5 2 2 2" xfId="680"/>
    <cellStyle name="쉼표 [0] 5 2 5 2 2 2 2" xfId="1400"/>
    <cellStyle name="쉼표 [0] 5 2 5 2 2 2 2 2" xfId="2840"/>
    <cellStyle name="쉼표 [0] 5 2 5 2 2 2 2 2 2" xfId="5720"/>
    <cellStyle name="쉼표 [0] 5 2 5 2 2 2 2 3" xfId="4280"/>
    <cellStyle name="쉼표 [0] 5 2 5 2 2 2 3" xfId="2120"/>
    <cellStyle name="쉼표 [0] 5 2 5 2 2 2 3 2" xfId="5000"/>
    <cellStyle name="쉼표 [0] 5 2 5 2 2 2 4" xfId="3560"/>
    <cellStyle name="쉼표 [0] 5 2 5 2 2 3" xfId="1040"/>
    <cellStyle name="쉼표 [0] 5 2 5 2 2 3 2" xfId="2480"/>
    <cellStyle name="쉼표 [0] 5 2 5 2 2 3 2 2" xfId="5360"/>
    <cellStyle name="쉼표 [0] 5 2 5 2 2 3 3" xfId="3920"/>
    <cellStyle name="쉼표 [0] 5 2 5 2 2 4" xfId="1760"/>
    <cellStyle name="쉼표 [0] 5 2 5 2 2 4 2" xfId="4640"/>
    <cellStyle name="쉼표 [0] 5 2 5 2 2 5" xfId="3200"/>
    <cellStyle name="쉼표 [0] 5 2 5 2 3" xfId="500"/>
    <cellStyle name="쉼표 [0] 5 2 5 2 3 2" xfId="1220"/>
    <cellStyle name="쉼표 [0] 5 2 5 2 3 2 2" xfId="2660"/>
    <cellStyle name="쉼표 [0] 5 2 5 2 3 2 2 2" xfId="5540"/>
    <cellStyle name="쉼표 [0] 5 2 5 2 3 2 3" xfId="4100"/>
    <cellStyle name="쉼표 [0] 5 2 5 2 3 3" xfId="1940"/>
    <cellStyle name="쉼표 [0] 5 2 5 2 3 3 2" xfId="4820"/>
    <cellStyle name="쉼표 [0] 5 2 5 2 3 4" xfId="3380"/>
    <cellStyle name="쉼표 [0] 5 2 5 2 4" xfId="860"/>
    <cellStyle name="쉼표 [0] 5 2 5 2 4 2" xfId="2300"/>
    <cellStyle name="쉼표 [0] 5 2 5 2 4 2 2" xfId="5180"/>
    <cellStyle name="쉼표 [0] 5 2 5 2 4 3" xfId="3740"/>
    <cellStyle name="쉼표 [0] 5 2 5 2 5" xfId="1580"/>
    <cellStyle name="쉼표 [0] 5 2 5 2 5 2" xfId="4460"/>
    <cellStyle name="쉼표 [0] 5 2 5 2 6" xfId="3020"/>
    <cellStyle name="쉼표 [0] 5 2 5 3" xfId="250"/>
    <cellStyle name="쉼표 [0] 5 2 5 3 2" xfId="610"/>
    <cellStyle name="쉼표 [0] 5 2 5 3 2 2" xfId="1330"/>
    <cellStyle name="쉼표 [0] 5 2 5 3 2 2 2" xfId="2770"/>
    <cellStyle name="쉼표 [0] 5 2 5 3 2 2 2 2" xfId="5650"/>
    <cellStyle name="쉼표 [0] 5 2 5 3 2 2 3" xfId="4210"/>
    <cellStyle name="쉼표 [0] 5 2 5 3 2 3" xfId="2050"/>
    <cellStyle name="쉼표 [0] 5 2 5 3 2 3 2" xfId="4930"/>
    <cellStyle name="쉼표 [0] 5 2 5 3 2 4" xfId="3490"/>
    <cellStyle name="쉼표 [0] 5 2 5 3 3" xfId="970"/>
    <cellStyle name="쉼표 [0] 5 2 5 3 3 2" xfId="2410"/>
    <cellStyle name="쉼표 [0] 5 2 5 3 3 2 2" xfId="5290"/>
    <cellStyle name="쉼표 [0] 5 2 5 3 3 3" xfId="3850"/>
    <cellStyle name="쉼표 [0] 5 2 5 3 4" xfId="1690"/>
    <cellStyle name="쉼표 [0] 5 2 5 3 4 2" xfId="4570"/>
    <cellStyle name="쉼표 [0] 5 2 5 3 5" xfId="3130"/>
    <cellStyle name="쉼표 [0] 5 2 5 4" xfId="430"/>
    <cellStyle name="쉼표 [0] 5 2 5 4 2" xfId="1150"/>
    <cellStyle name="쉼표 [0] 5 2 5 4 2 2" xfId="2590"/>
    <cellStyle name="쉼표 [0] 5 2 5 4 2 2 2" xfId="5470"/>
    <cellStyle name="쉼표 [0] 5 2 5 4 2 3" xfId="4030"/>
    <cellStyle name="쉼표 [0] 5 2 5 4 3" xfId="1870"/>
    <cellStyle name="쉼표 [0] 5 2 5 4 3 2" xfId="4750"/>
    <cellStyle name="쉼표 [0] 5 2 5 4 4" xfId="3310"/>
    <cellStyle name="쉼표 [0] 5 2 5 5" xfId="790"/>
    <cellStyle name="쉼표 [0] 5 2 5 5 2" xfId="2230"/>
    <cellStyle name="쉼표 [0] 5 2 5 5 2 2" xfId="5110"/>
    <cellStyle name="쉼표 [0] 5 2 5 5 3" xfId="3670"/>
    <cellStyle name="쉼표 [0] 5 2 5 6" xfId="1510"/>
    <cellStyle name="쉼표 [0] 5 2 5 6 2" xfId="4390"/>
    <cellStyle name="쉼표 [0] 5 2 5 7" xfId="2950"/>
    <cellStyle name="쉼표 [0] 5 2 6" xfId="80"/>
    <cellStyle name="쉼표 [0] 5 2 6 2" xfId="260"/>
    <cellStyle name="쉼표 [0] 5 2 6 2 2" xfId="620"/>
    <cellStyle name="쉼표 [0] 5 2 6 2 2 2" xfId="1340"/>
    <cellStyle name="쉼표 [0] 5 2 6 2 2 2 2" xfId="2780"/>
    <cellStyle name="쉼표 [0] 5 2 6 2 2 2 2 2" xfId="5660"/>
    <cellStyle name="쉼표 [0] 5 2 6 2 2 2 3" xfId="4220"/>
    <cellStyle name="쉼표 [0] 5 2 6 2 2 3" xfId="2060"/>
    <cellStyle name="쉼표 [0] 5 2 6 2 2 3 2" xfId="4940"/>
    <cellStyle name="쉼표 [0] 5 2 6 2 2 4" xfId="3500"/>
    <cellStyle name="쉼표 [0] 5 2 6 2 3" xfId="980"/>
    <cellStyle name="쉼표 [0] 5 2 6 2 3 2" xfId="2420"/>
    <cellStyle name="쉼표 [0] 5 2 6 2 3 2 2" xfId="5300"/>
    <cellStyle name="쉼표 [0] 5 2 6 2 3 3" xfId="3860"/>
    <cellStyle name="쉼표 [0] 5 2 6 2 4" xfId="1700"/>
    <cellStyle name="쉼표 [0] 5 2 6 2 4 2" xfId="4580"/>
    <cellStyle name="쉼표 [0] 5 2 6 2 5" xfId="3140"/>
    <cellStyle name="쉼표 [0] 5 2 6 3" xfId="440"/>
    <cellStyle name="쉼표 [0] 5 2 6 3 2" xfId="1160"/>
    <cellStyle name="쉼표 [0] 5 2 6 3 2 2" xfId="2600"/>
    <cellStyle name="쉼표 [0] 5 2 6 3 2 2 2" xfId="5480"/>
    <cellStyle name="쉼표 [0] 5 2 6 3 2 3" xfId="4040"/>
    <cellStyle name="쉼표 [0] 5 2 6 3 3" xfId="1880"/>
    <cellStyle name="쉼표 [0] 5 2 6 3 3 2" xfId="4760"/>
    <cellStyle name="쉼표 [0] 5 2 6 3 4" xfId="3320"/>
    <cellStyle name="쉼표 [0] 5 2 6 4" xfId="800"/>
    <cellStyle name="쉼표 [0] 5 2 6 4 2" xfId="2240"/>
    <cellStyle name="쉼표 [0] 5 2 6 4 2 2" xfId="5120"/>
    <cellStyle name="쉼표 [0] 5 2 6 4 3" xfId="3680"/>
    <cellStyle name="쉼표 [0] 5 2 6 5" xfId="1520"/>
    <cellStyle name="쉼표 [0] 5 2 6 5 2" xfId="4400"/>
    <cellStyle name="쉼표 [0] 5 2 6 6" xfId="2960"/>
    <cellStyle name="쉼표 [0] 5 2 7" xfId="150"/>
    <cellStyle name="쉼표 [0] 5 2 7 2" xfId="330"/>
    <cellStyle name="쉼표 [0] 5 2 7 2 2" xfId="690"/>
    <cellStyle name="쉼표 [0] 5 2 7 2 2 2" xfId="1410"/>
    <cellStyle name="쉼표 [0] 5 2 7 2 2 2 2" xfId="2850"/>
    <cellStyle name="쉼표 [0] 5 2 7 2 2 2 2 2" xfId="5730"/>
    <cellStyle name="쉼표 [0] 5 2 7 2 2 2 3" xfId="4290"/>
    <cellStyle name="쉼표 [0] 5 2 7 2 2 3" xfId="2130"/>
    <cellStyle name="쉼표 [0] 5 2 7 2 2 3 2" xfId="5010"/>
    <cellStyle name="쉼표 [0] 5 2 7 2 2 4" xfId="3570"/>
    <cellStyle name="쉼표 [0] 5 2 7 2 3" xfId="1050"/>
    <cellStyle name="쉼표 [0] 5 2 7 2 3 2" xfId="2490"/>
    <cellStyle name="쉼표 [0] 5 2 7 2 3 2 2" xfId="5370"/>
    <cellStyle name="쉼표 [0] 5 2 7 2 3 3" xfId="3930"/>
    <cellStyle name="쉼표 [0] 5 2 7 2 4" xfId="1770"/>
    <cellStyle name="쉼표 [0] 5 2 7 2 4 2" xfId="4650"/>
    <cellStyle name="쉼표 [0] 5 2 7 2 5" xfId="3210"/>
    <cellStyle name="쉼표 [0] 5 2 7 3" xfId="510"/>
    <cellStyle name="쉼표 [0] 5 2 7 3 2" xfId="1230"/>
    <cellStyle name="쉼표 [0] 5 2 7 3 2 2" xfId="2670"/>
    <cellStyle name="쉼표 [0] 5 2 7 3 2 2 2" xfId="5550"/>
    <cellStyle name="쉼표 [0] 5 2 7 3 2 3" xfId="4110"/>
    <cellStyle name="쉼표 [0] 5 2 7 3 3" xfId="1950"/>
    <cellStyle name="쉼표 [0] 5 2 7 3 3 2" xfId="4830"/>
    <cellStyle name="쉼표 [0] 5 2 7 3 4" xfId="3390"/>
    <cellStyle name="쉼표 [0] 5 2 7 4" xfId="870"/>
    <cellStyle name="쉼표 [0] 5 2 7 4 2" xfId="2310"/>
    <cellStyle name="쉼표 [0] 5 2 7 4 2 2" xfId="5190"/>
    <cellStyle name="쉼표 [0] 5 2 7 4 3" xfId="3750"/>
    <cellStyle name="쉼표 [0] 5 2 7 5" xfId="1590"/>
    <cellStyle name="쉼표 [0] 5 2 7 5 2" xfId="4470"/>
    <cellStyle name="쉼표 [0] 5 2 7 6" xfId="3030"/>
    <cellStyle name="쉼표 [0] 5 2 8" xfId="160"/>
    <cellStyle name="쉼표 [0] 5 2 8 2" xfId="340"/>
    <cellStyle name="쉼표 [0] 5 2 8 2 2" xfId="700"/>
    <cellStyle name="쉼표 [0] 5 2 8 2 2 2" xfId="1420"/>
    <cellStyle name="쉼표 [0] 5 2 8 2 2 2 2" xfId="2860"/>
    <cellStyle name="쉼표 [0] 5 2 8 2 2 2 2 2" xfId="5740"/>
    <cellStyle name="쉼표 [0] 5 2 8 2 2 2 3" xfId="4300"/>
    <cellStyle name="쉼표 [0] 5 2 8 2 2 3" xfId="2140"/>
    <cellStyle name="쉼표 [0] 5 2 8 2 2 3 2" xfId="5020"/>
    <cellStyle name="쉼표 [0] 5 2 8 2 2 4" xfId="3580"/>
    <cellStyle name="쉼표 [0] 5 2 8 2 3" xfId="1060"/>
    <cellStyle name="쉼표 [0] 5 2 8 2 3 2" xfId="2500"/>
    <cellStyle name="쉼표 [0] 5 2 8 2 3 2 2" xfId="5380"/>
    <cellStyle name="쉼표 [0] 5 2 8 2 3 3" xfId="3940"/>
    <cellStyle name="쉼표 [0] 5 2 8 2 4" xfId="1780"/>
    <cellStyle name="쉼표 [0] 5 2 8 2 4 2" xfId="4660"/>
    <cellStyle name="쉼표 [0] 5 2 8 2 5" xfId="3220"/>
    <cellStyle name="쉼표 [0] 5 2 8 3" xfId="520"/>
    <cellStyle name="쉼표 [0] 5 2 8 3 2" xfId="1240"/>
    <cellStyle name="쉼표 [0] 5 2 8 3 2 2" xfId="2680"/>
    <cellStyle name="쉼표 [0] 5 2 8 3 2 2 2" xfId="5560"/>
    <cellStyle name="쉼표 [0] 5 2 8 3 2 3" xfId="4120"/>
    <cellStyle name="쉼표 [0] 5 2 8 3 3" xfId="1960"/>
    <cellStyle name="쉼표 [0] 5 2 8 3 3 2" xfId="4840"/>
    <cellStyle name="쉼표 [0] 5 2 8 3 4" xfId="3400"/>
    <cellStyle name="쉼표 [0] 5 2 8 4" xfId="880"/>
    <cellStyle name="쉼표 [0] 5 2 8 4 2" xfId="2320"/>
    <cellStyle name="쉼표 [0] 5 2 8 4 2 2" xfId="5200"/>
    <cellStyle name="쉼표 [0] 5 2 8 4 3" xfId="3760"/>
    <cellStyle name="쉼표 [0] 5 2 8 5" xfId="1600"/>
    <cellStyle name="쉼표 [0] 5 2 8 5 2" xfId="4480"/>
    <cellStyle name="쉼표 [0] 5 2 8 6" xfId="3040"/>
    <cellStyle name="쉼표 [0] 5 2 9" xfId="170"/>
    <cellStyle name="쉼표 [0] 5 2 9 2" xfId="350"/>
    <cellStyle name="쉼표 [0] 5 2 9 2 2" xfId="710"/>
    <cellStyle name="쉼표 [0] 5 2 9 2 2 2" xfId="1430"/>
    <cellStyle name="쉼표 [0] 5 2 9 2 2 2 2" xfId="2870"/>
    <cellStyle name="쉼표 [0] 5 2 9 2 2 2 2 2" xfId="5750"/>
    <cellStyle name="쉼표 [0] 5 2 9 2 2 2 3" xfId="4310"/>
    <cellStyle name="쉼표 [0] 5 2 9 2 2 3" xfId="2150"/>
    <cellStyle name="쉼표 [0] 5 2 9 2 2 3 2" xfId="5030"/>
    <cellStyle name="쉼표 [0] 5 2 9 2 2 4" xfId="3590"/>
    <cellStyle name="쉼표 [0] 5 2 9 2 3" xfId="1070"/>
    <cellStyle name="쉼표 [0] 5 2 9 2 3 2" xfId="2510"/>
    <cellStyle name="쉼표 [0] 5 2 9 2 3 2 2" xfId="5390"/>
    <cellStyle name="쉼표 [0] 5 2 9 2 3 3" xfId="3950"/>
    <cellStyle name="쉼표 [0] 5 2 9 2 4" xfId="1790"/>
    <cellStyle name="쉼표 [0] 5 2 9 2 4 2" xfId="4670"/>
    <cellStyle name="쉼표 [0] 5 2 9 2 5" xfId="3230"/>
    <cellStyle name="쉼표 [0] 5 2 9 3" xfId="530"/>
    <cellStyle name="쉼표 [0] 5 2 9 3 2" xfId="1250"/>
    <cellStyle name="쉼표 [0] 5 2 9 3 2 2" xfId="2690"/>
    <cellStyle name="쉼표 [0] 5 2 9 3 2 2 2" xfId="5570"/>
    <cellStyle name="쉼표 [0] 5 2 9 3 2 3" xfId="4130"/>
    <cellStyle name="쉼표 [0] 5 2 9 3 3" xfId="1970"/>
    <cellStyle name="쉼표 [0] 5 2 9 3 3 2" xfId="4850"/>
    <cellStyle name="쉼표 [0] 5 2 9 3 4" xfId="3410"/>
    <cellStyle name="쉼표 [0] 5 2 9 4" xfId="890"/>
    <cellStyle name="쉼표 [0] 5 2 9 4 2" xfId="2330"/>
    <cellStyle name="쉼표 [0] 5 2 9 4 2 2" xfId="5210"/>
    <cellStyle name="쉼표 [0] 5 2 9 4 3" xfId="3770"/>
    <cellStyle name="쉼표 [0] 5 2 9 5" xfId="1610"/>
    <cellStyle name="쉼표 [0] 5 2 9 5 2" xfId="4490"/>
    <cellStyle name="쉼표 [0] 5 2 9 6" xfId="3050"/>
    <cellStyle name="쉼표 [0] 5 3" xfId="15"/>
    <cellStyle name="쉼표 [0] 5 3 2" xfId="45"/>
    <cellStyle name="쉼표 [0] 5 3 2 2" xfId="115"/>
    <cellStyle name="쉼표 [0] 5 3 2 2 2" xfId="295"/>
    <cellStyle name="쉼표 [0] 5 3 2 2 2 2" xfId="655"/>
    <cellStyle name="쉼표 [0] 5 3 2 2 2 2 2" xfId="1375"/>
    <cellStyle name="쉼표 [0] 5 3 2 2 2 2 2 2" xfId="2815"/>
    <cellStyle name="쉼표 [0] 5 3 2 2 2 2 2 2 2" xfId="5695"/>
    <cellStyle name="쉼표 [0] 5 3 2 2 2 2 2 3" xfId="4255"/>
    <cellStyle name="쉼표 [0] 5 3 2 2 2 2 3" xfId="2095"/>
    <cellStyle name="쉼표 [0] 5 3 2 2 2 2 3 2" xfId="4975"/>
    <cellStyle name="쉼표 [0] 5 3 2 2 2 2 4" xfId="3535"/>
    <cellStyle name="쉼표 [0] 5 3 2 2 2 3" xfId="1015"/>
    <cellStyle name="쉼표 [0] 5 3 2 2 2 3 2" xfId="2455"/>
    <cellStyle name="쉼표 [0] 5 3 2 2 2 3 2 2" xfId="5335"/>
    <cellStyle name="쉼표 [0] 5 3 2 2 2 3 3" xfId="3895"/>
    <cellStyle name="쉼표 [0] 5 3 2 2 2 4" xfId="1735"/>
    <cellStyle name="쉼표 [0] 5 3 2 2 2 4 2" xfId="4615"/>
    <cellStyle name="쉼표 [0] 5 3 2 2 2 5" xfId="3175"/>
    <cellStyle name="쉼표 [0] 5 3 2 2 3" xfId="475"/>
    <cellStyle name="쉼표 [0] 5 3 2 2 3 2" xfId="1195"/>
    <cellStyle name="쉼표 [0] 5 3 2 2 3 2 2" xfId="2635"/>
    <cellStyle name="쉼표 [0] 5 3 2 2 3 2 2 2" xfId="5515"/>
    <cellStyle name="쉼표 [0] 5 3 2 2 3 2 3" xfId="4075"/>
    <cellStyle name="쉼표 [0] 5 3 2 2 3 3" xfId="1915"/>
    <cellStyle name="쉼표 [0] 5 3 2 2 3 3 2" xfId="4795"/>
    <cellStyle name="쉼표 [0] 5 3 2 2 3 4" xfId="3355"/>
    <cellStyle name="쉼표 [0] 5 3 2 2 4" xfId="835"/>
    <cellStyle name="쉼표 [0] 5 3 2 2 4 2" xfId="2275"/>
    <cellStyle name="쉼표 [0] 5 3 2 2 4 2 2" xfId="5155"/>
    <cellStyle name="쉼표 [0] 5 3 2 2 4 3" xfId="3715"/>
    <cellStyle name="쉼표 [0] 5 3 2 2 5" xfId="1555"/>
    <cellStyle name="쉼표 [0] 5 3 2 2 5 2" xfId="4435"/>
    <cellStyle name="쉼표 [0] 5 3 2 2 6" xfId="2995"/>
    <cellStyle name="쉼표 [0] 5 3 2 3" xfId="225"/>
    <cellStyle name="쉼표 [0] 5 3 2 3 2" xfId="585"/>
    <cellStyle name="쉼표 [0] 5 3 2 3 2 2" xfId="1305"/>
    <cellStyle name="쉼표 [0] 5 3 2 3 2 2 2" xfId="2745"/>
    <cellStyle name="쉼표 [0] 5 3 2 3 2 2 2 2" xfId="5625"/>
    <cellStyle name="쉼표 [0] 5 3 2 3 2 2 3" xfId="4185"/>
    <cellStyle name="쉼표 [0] 5 3 2 3 2 3" xfId="2025"/>
    <cellStyle name="쉼표 [0] 5 3 2 3 2 3 2" xfId="4905"/>
    <cellStyle name="쉼표 [0] 5 3 2 3 2 4" xfId="3465"/>
    <cellStyle name="쉼표 [0] 5 3 2 3 3" xfId="945"/>
    <cellStyle name="쉼표 [0] 5 3 2 3 3 2" xfId="2385"/>
    <cellStyle name="쉼표 [0] 5 3 2 3 3 2 2" xfId="5265"/>
    <cellStyle name="쉼표 [0] 5 3 2 3 3 3" xfId="3825"/>
    <cellStyle name="쉼표 [0] 5 3 2 3 4" xfId="1665"/>
    <cellStyle name="쉼표 [0] 5 3 2 3 4 2" xfId="4545"/>
    <cellStyle name="쉼표 [0] 5 3 2 3 5" xfId="3105"/>
    <cellStyle name="쉼표 [0] 5 3 2 4" xfId="405"/>
    <cellStyle name="쉼표 [0] 5 3 2 4 2" xfId="1125"/>
    <cellStyle name="쉼표 [0] 5 3 2 4 2 2" xfId="2565"/>
    <cellStyle name="쉼표 [0] 5 3 2 4 2 2 2" xfId="5445"/>
    <cellStyle name="쉼표 [0] 5 3 2 4 2 3" xfId="4005"/>
    <cellStyle name="쉼표 [0] 5 3 2 4 3" xfId="1845"/>
    <cellStyle name="쉼표 [0] 5 3 2 4 3 2" xfId="4725"/>
    <cellStyle name="쉼표 [0] 5 3 2 4 4" xfId="3285"/>
    <cellStyle name="쉼표 [0] 5 3 2 5" xfId="765"/>
    <cellStyle name="쉼표 [0] 5 3 2 5 2" xfId="2205"/>
    <cellStyle name="쉼표 [0] 5 3 2 5 2 2" xfId="5085"/>
    <cellStyle name="쉼표 [0] 5 3 2 5 3" xfId="3645"/>
    <cellStyle name="쉼표 [0] 5 3 2 6" xfId="1485"/>
    <cellStyle name="쉼표 [0] 5 3 2 6 2" xfId="4365"/>
    <cellStyle name="쉼표 [0] 5 3 2 7" xfId="2925"/>
    <cellStyle name="쉼표 [0] 5 3 3" xfId="85"/>
    <cellStyle name="쉼표 [0] 5 3 3 2" xfId="265"/>
    <cellStyle name="쉼표 [0] 5 3 3 2 2" xfId="625"/>
    <cellStyle name="쉼표 [0] 5 3 3 2 2 2" xfId="1345"/>
    <cellStyle name="쉼표 [0] 5 3 3 2 2 2 2" xfId="2785"/>
    <cellStyle name="쉼표 [0] 5 3 3 2 2 2 2 2" xfId="5665"/>
    <cellStyle name="쉼표 [0] 5 3 3 2 2 2 3" xfId="4225"/>
    <cellStyle name="쉼표 [0] 5 3 3 2 2 3" xfId="2065"/>
    <cellStyle name="쉼표 [0] 5 3 3 2 2 3 2" xfId="4945"/>
    <cellStyle name="쉼표 [0] 5 3 3 2 2 4" xfId="3505"/>
    <cellStyle name="쉼표 [0] 5 3 3 2 3" xfId="985"/>
    <cellStyle name="쉼표 [0] 5 3 3 2 3 2" xfId="2425"/>
    <cellStyle name="쉼표 [0] 5 3 3 2 3 2 2" xfId="5305"/>
    <cellStyle name="쉼표 [0] 5 3 3 2 3 3" xfId="3865"/>
    <cellStyle name="쉼표 [0] 5 3 3 2 4" xfId="1705"/>
    <cellStyle name="쉼표 [0] 5 3 3 2 4 2" xfId="4585"/>
    <cellStyle name="쉼표 [0] 5 3 3 2 5" xfId="3145"/>
    <cellStyle name="쉼표 [0] 5 3 3 3" xfId="445"/>
    <cellStyle name="쉼표 [0] 5 3 3 3 2" xfId="1165"/>
    <cellStyle name="쉼표 [0] 5 3 3 3 2 2" xfId="2605"/>
    <cellStyle name="쉼표 [0] 5 3 3 3 2 2 2" xfId="5485"/>
    <cellStyle name="쉼표 [0] 5 3 3 3 2 3" xfId="4045"/>
    <cellStyle name="쉼표 [0] 5 3 3 3 3" xfId="1885"/>
    <cellStyle name="쉼표 [0] 5 3 3 3 3 2" xfId="4765"/>
    <cellStyle name="쉼표 [0] 5 3 3 3 4" xfId="3325"/>
    <cellStyle name="쉼표 [0] 5 3 3 4" xfId="805"/>
    <cellStyle name="쉼표 [0] 5 3 3 4 2" xfId="2245"/>
    <cellStyle name="쉼표 [0] 5 3 3 4 2 2" xfId="5125"/>
    <cellStyle name="쉼표 [0] 5 3 3 4 3" xfId="3685"/>
    <cellStyle name="쉼표 [0] 5 3 3 5" xfId="1525"/>
    <cellStyle name="쉼표 [0] 5 3 3 5 2" xfId="4405"/>
    <cellStyle name="쉼표 [0] 5 3 3 6" xfId="2965"/>
    <cellStyle name="쉼표 [0] 5 3 4" xfId="195"/>
    <cellStyle name="쉼표 [0] 5 3 4 2" xfId="555"/>
    <cellStyle name="쉼표 [0] 5 3 4 2 2" xfId="1275"/>
    <cellStyle name="쉼표 [0] 5 3 4 2 2 2" xfId="2715"/>
    <cellStyle name="쉼표 [0] 5 3 4 2 2 2 2" xfId="5595"/>
    <cellStyle name="쉼표 [0] 5 3 4 2 2 3" xfId="4155"/>
    <cellStyle name="쉼표 [0] 5 3 4 2 3" xfId="1995"/>
    <cellStyle name="쉼표 [0] 5 3 4 2 3 2" xfId="4875"/>
    <cellStyle name="쉼표 [0] 5 3 4 2 4" xfId="3435"/>
    <cellStyle name="쉼표 [0] 5 3 4 3" xfId="915"/>
    <cellStyle name="쉼표 [0] 5 3 4 3 2" xfId="2355"/>
    <cellStyle name="쉼표 [0] 5 3 4 3 2 2" xfId="5235"/>
    <cellStyle name="쉼표 [0] 5 3 4 3 3" xfId="3795"/>
    <cellStyle name="쉼표 [0] 5 3 4 4" xfId="1635"/>
    <cellStyle name="쉼표 [0] 5 3 4 4 2" xfId="4515"/>
    <cellStyle name="쉼표 [0] 5 3 4 5" xfId="3075"/>
    <cellStyle name="쉼표 [0] 5 3 5" xfId="375"/>
    <cellStyle name="쉼표 [0] 5 3 5 2" xfId="1095"/>
    <cellStyle name="쉼표 [0] 5 3 5 2 2" xfId="2535"/>
    <cellStyle name="쉼표 [0] 5 3 5 2 2 2" xfId="5415"/>
    <cellStyle name="쉼표 [0] 5 3 5 2 3" xfId="3975"/>
    <cellStyle name="쉼표 [0] 5 3 5 3" xfId="1815"/>
    <cellStyle name="쉼표 [0] 5 3 5 3 2" xfId="4695"/>
    <cellStyle name="쉼표 [0] 5 3 5 4" xfId="3255"/>
    <cellStyle name="쉼표 [0] 5 3 6" xfId="735"/>
    <cellStyle name="쉼표 [0] 5 3 6 2" xfId="2175"/>
    <cellStyle name="쉼표 [0] 5 3 6 2 2" xfId="5055"/>
    <cellStyle name="쉼표 [0] 5 3 6 3" xfId="3615"/>
    <cellStyle name="쉼표 [0] 5 3 7" xfId="1455"/>
    <cellStyle name="쉼표 [0] 5 3 7 2" xfId="4335"/>
    <cellStyle name="쉼표 [0] 5 3 8" xfId="2895"/>
    <cellStyle name="쉼표 [0] 5 4" xfId="25"/>
    <cellStyle name="쉼표 [0] 5 4 2" xfId="55"/>
    <cellStyle name="쉼표 [0] 5 4 2 2" xfId="125"/>
    <cellStyle name="쉼표 [0] 5 4 2 2 2" xfId="305"/>
    <cellStyle name="쉼표 [0] 5 4 2 2 2 2" xfId="665"/>
    <cellStyle name="쉼표 [0] 5 4 2 2 2 2 2" xfId="1385"/>
    <cellStyle name="쉼표 [0] 5 4 2 2 2 2 2 2" xfId="2825"/>
    <cellStyle name="쉼표 [0] 5 4 2 2 2 2 2 2 2" xfId="5705"/>
    <cellStyle name="쉼표 [0] 5 4 2 2 2 2 2 3" xfId="4265"/>
    <cellStyle name="쉼표 [0] 5 4 2 2 2 2 3" xfId="2105"/>
    <cellStyle name="쉼표 [0] 5 4 2 2 2 2 3 2" xfId="4985"/>
    <cellStyle name="쉼표 [0] 5 4 2 2 2 2 4" xfId="3545"/>
    <cellStyle name="쉼표 [0] 5 4 2 2 2 3" xfId="1025"/>
    <cellStyle name="쉼표 [0] 5 4 2 2 2 3 2" xfId="2465"/>
    <cellStyle name="쉼표 [0] 5 4 2 2 2 3 2 2" xfId="5345"/>
    <cellStyle name="쉼표 [0] 5 4 2 2 2 3 3" xfId="3905"/>
    <cellStyle name="쉼표 [0] 5 4 2 2 2 4" xfId="1745"/>
    <cellStyle name="쉼표 [0] 5 4 2 2 2 4 2" xfId="4625"/>
    <cellStyle name="쉼표 [0] 5 4 2 2 2 5" xfId="3185"/>
    <cellStyle name="쉼표 [0] 5 4 2 2 3" xfId="485"/>
    <cellStyle name="쉼표 [0] 5 4 2 2 3 2" xfId="1205"/>
    <cellStyle name="쉼표 [0] 5 4 2 2 3 2 2" xfId="2645"/>
    <cellStyle name="쉼표 [0] 5 4 2 2 3 2 2 2" xfId="5525"/>
    <cellStyle name="쉼표 [0] 5 4 2 2 3 2 3" xfId="4085"/>
    <cellStyle name="쉼표 [0] 5 4 2 2 3 3" xfId="1925"/>
    <cellStyle name="쉼표 [0] 5 4 2 2 3 3 2" xfId="4805"/>
    <cellStyle name="쉼표 [0] 5 4 2 2 3 4" xfId="3365"/>
    <cellStyle name="쉼표 [0] 5 4 2 2 4" xfId="845"/>
    <cellStyle name="쉼표 [0] 5 4 2 2 4 2" xfId="2285"/>
    <cellStyle name="쉼표 [0] 5 4 2 2 4 2 2" xfId="5165"/>
    <cellStyle name="쉼표 [0] 5 4 2 2 4 3" xfId="3725"/>
    <cellStyle name="쉼표 [0] 5 4 2 2 5" xfId="1565"/>
    <cellStyle name="쉼표 [0] 5 4 2 2 5 2" xfId="4445"/>
    <cellStyle name="쉼표 [0] 5 4 2 2 6" xfId="3005"/>
    <cellStyle name="쉼표 [0] 5 4 2 3" xfId="235"/>
    <cellStyle name="쉼표 [0] 5 4 2 3 2" xfId="595"/>
    <cellStyle name="쉼표 [0] 5 4 2 3 2 2" xfId="1315"/>
    <cellStyle name="쉼표 [0] 5 4 2 3 2 2 2" xfId="2755"/>
    <cellStyle name="쉼표 [0] 5 4 2 3 2 2 2 2" xfId="5635"/>
    <cellStyle name="쉼표 [0] 5 4 2 3 2 2 3" xfId="4195"/>
    <cellStyle name="쉼표 [0] 5 4 2 3 2 3" xfId="2035"/>
    <cellStyle name="쉼표 [0] 5 4 2 3 2 3 2" xfId="4915"/>
    <cellStyle name="쉼표 [0] 5 4 2 3 2 4" xfId="3475"/>
    <cellStyle name="쉼표 [0] 5 4 2 3 3" xfId="955"/>
    <cellStyle name="쉼표 [0] 5 4 2 3 3 2" xfId="2395"/>
    <cellStyle name="쉼표 [0] 5 4 2 3 3 2 2" xfId="5275"/>
    <cellStyle name="쉼표 [0] 5 4 2 3 3 3" xfId="3835"/>
    <cellStyle name="쉼표 [0] 5 4 2 3 4" xfId="1675"/>
    <cellStyle name="쉼표 [0] 5 4 2 3 4 2" xfId="4555"/>
    <cellStyle name="쉼표 [0] 5 4 2 3 5" xfId="3115"/>
    <cellStyle name="쉼표 [0] 5 4 2 4" xfId="415"/>
    <cellStyle name="쉼표 [0] 5 4 2 4 2" xfId="1135"/>
    <cellStyle name="쉼표 [0] 5 4 2 4 2 2" xfId="2575"/>
    <cellStyle name="쉼표 [0] 5 4 2 4 2 2 2" xfId="5455"/>
    <cellStyle name="쉼표 [0] 5 4 2 4 2 3" xfId="4015"/>
    <cellStyle name="쉼표 [0] 5 4 2 4 3" xfId="1855"/>
    <cellStyle name="쉼표 [0] 5 4 2 4 3 2" xfId="4735"/>
    <cellStyle name="쉼표 [0] 5 4 2 4 4" xfId="3295"/>
    <cellStyle name="쉼표 [0] 5 4 2 5" xfId="775"/>
    <cellStyle name="쉼표 [0] 5 4 2 5 2" xfId="2215"/>
    <cellStyle name="쉼표 [0] 5 4 2 5 2 2" xfId="5095"/>
    <cellStyle name="쉼표 [0] 5 4 2 5 3" xfId="3655"/>
    <cellStyle name="쉼표 [0] 5 4 2 6" xfId="1495"/>
    <cellStyle name="쉼표 [0] 5 4 2 6 2" xfId="4375"/>
    <cellStyle name="쉼표 [0] 5 4 2 7" xfId="2935"/>
    <cellStyle name="쉼표 [0] 5 4 3" xfId="95"/>
    <cellStyle name="쉼표 [0] 5 4 3 2" xfId="275"/>
    <cellStyle name="쉼표 [0] 5 4 3 2 2" xfId="635"/>
    <cellStyle name="쉼표 [0] 5 4 3 2 2 2" xfId="1355"/>
    <cellStyle name="쉼표 [0] 5 4 3 2 2 2 2" xfId="2795"/>
    <cellStyle name="쉼표 [0] 5 4 3 2 2 2 2 2" xfId="5675"/>
    <cellStyle name="쉼표 [0] 5 4 3 2 2 2 3" xfId="4235"/>
    <cellStyle name="쉼표 [0] 5 4 3 2 2 3" xfId="2075"/>
    <cellStyle name="쉼표 [0] 5 4 3 2 2 3 2" xfId="4955"/>
    <cellStyle name="쉼표 [0] 5 4 3 2 2 4" xfId="3515"/>
    <cellStyle name="쉼표 [0] 5 4 3 2 3" xfId="995"/>
    <cellStyle name="쉼표 [0] 5 4 3 2 3 2" xfId="2435"/>
    <cellStyle name="쉼표 [0] 5 4 3 2 3 2 2" xfId="5315"/>
    <cellStyle name="쉼표 [0] 5 4 3 2 3 3" xfId="3875"/>
    <cellStyle name="쉼표 [0] 5 4 3 2 4" xfId="1715"/>
    <cellStyle name="쉼표 [0] 5 4 3 2 4 2" xfId="4595"/>
    <cellStyle name="쉼표 [0] 5 4 3 2 5" xfId="3155"/>
    <cellStyle name="쉼표 [0] 5 4 3 3" xfId="455"/>
    <cellStyle name="쉼표 [0] 5 4 3 3 2" xfId="1175"/>
    <cellStyle name="쉼표 [0] 5 4 3 3 2 2" xfId="2615"/>
    <cellStyle name="쉼표 [0] 5 4 3 3 2 2 2" xfId="5495"/>
    <cellStyle name="쉼표 [0] 5 4 3 3 2 3" xfId="4055"/>
    <cellStyle name="쉼표 [0] 5 4 3 3 3" xfId="1895"/>
    <cellStyle name="쉼표 [0] 5 4 3 3 3 2" xfId="4775"/>
    <cellStyle name="쉼표 [0] 5 4 3 3 4" xfId="3335"/>
    <cellStyle name="쉼표 [0] 5 4 3 4" xfId="815"/>
    <cellStyle name="쉼표 [0] 5 4 3 4 2" xfId="2255"/>
    <cellStyle name="쉼표 [0] 5 4 3 4 2 2" xfId="5135"/>
    <cellStyle name="쉼표 [0] 5 4 3 4 3" xfId="3695"/>
    <cellStyle name="쉼표 [0] 5 4 3 5" xfId="1535"/>
    <cellStyle name="쉼표 [0] 5 4 3 5 2" xfId="4415"/>
    <cellStyle name="쉼표 [0] 5 4 3 6" xfId="2975"/>
    <cellStyle name="쉼표 [0] 5 4 4" xfId="205"/>
    <cellStyle name="쉼표 [0] 5 4 4 2" xfId="565"/>
    <cellStyle name="쉼표 [0] 5 4 4 2 2" xfId="1285"/>
    <cellStyle name="쉼표 [0] 5 4 4 2 2 2" xfId="2725"/>
    <cellStyle name="쉼표 [0] 5 4 4 2 2 2 2" xfId="5605"/>
    <cellStyle name="쉼표 [0] 5 4 4 2 2 3" xfId="4165"/>
    <cellStyle name="쉼표 [0] 5 4 4 2 3" xfId="2005"/>
    <cellStyle name="쉼표 [0] 5 4 4 2 3 2" xfId="4885"/>
    <cellStyle name="쉼표 [0] 5 4 4 2 4" xfId="3445"/>
    <cellStyle name="쉼표 [0] 5 4 4 3" xfId="925"/>
    <cellStyle name="쉼표 [0] 5 4 4 3 2" xfId="2365"/>
    <cellStyle name="쉼표 [0] 5 4 4 3 2 2" xfId="5245"/>
    <cellStyle name="쉼표 [0] 5 4 4 3 3" xfId="3805"/>
    <cellStyle name="쉼표 [0] 5 4 4 4" xfId="1645"/>
    <cellStyle name="쉼표 [0] 5 4 4 4 2" xfId="4525"/>
    <cellStyle name="쉼표 [0] 5 4 4 5" xfId="3085"/>
    <cellStyle name="쉼표 [0] 5 4 5" xfId="385"/>
    <cellStyle name="쉼표 [0] 5 4 5 2" xfId="1105"/>
    <cellStyle name="쉼표 [0] 5 4 5 2 2" xfId="2545"/>
    <cellStyle name="쉼표 [0] 5 4 5 2 2 2" xfId="5425"/>
    <cellStyle name="쉼표 [0] 5 4 5 2 3" xfId="3985"/>
    <cellStyle name="쉼표 [0] 5 4 5 3" xfId="1825"/>
    <cellStyle name="쉼표 [0] 5 4 5 3 2" xfId="4705"/>
    <cellStyle name="쉼표 [0] 5 4 5 4" xfId="3265"/>
    <cellStyle name="쉼표 [0] 5 4 6" xfId="745"/>
    <cellStyle name="쉼표 [0] 5 4 6 2" xfId="2185"/>
    <cellStyle name="쉼표 [0] 5 4 6 2 2" xfId="5065"/>
    <cellStyle name="쉼표 [0] 5 4 6 3" xfId="3625"/>
    <cellStyle name="쉼표 [0] 5 4 7" xfId="1465"/>
    <cellStyle name="쉼표 [0] 5 4 7 2" xfId="4345"/>
    <cellStyle name="쉼표 [0] 5 4 8" xfId="2905"/>
    <cellStyle name="쉼표 [0] 5 5" xfId="35"/>
    <cellStyle name="쉼표 [0] 5 5 2" xfId="105"/>
    <cellStyle name="쉼표 [0] 5 5 2 2" xfId="285"/>
    <cellStyle name="쉼표 [0] 5 5 2 2 2" xfId="645"/>
    <cellStyle name="쉼표 [0] 5 5 2 2 2 2" xfId="1365"/>
    <cellStyle name="쉼표 [0] 5 5 2 2 2 2 2" xfId="2805"/>
    <cellStyle name="쉼표 [0] 5 5 2 2 2 2 2 2" xfId="5685"/>
    <cellStyle name="쉼표 [0] 5 5 2 2 2 2 3" xfId="4245"/>
    <cellStyle name="쉼표 [0] 5 5 2 2 2 3" xfId="2085"/>
    <cellStyle name="쉼표 [0] 5 5 2 2 2 3 2" xfId="4965"/>
    <cellStyle name="쉼표 [0] 5 5 2 2 2 4" xfId="3525"/>
    <cellStyle name="쉼표 [0] 5 5 2 2 3" xfId="1005"/>
    <cellStyle name="쉼표 [0] 5 5 2 2 3 2" xfId="2445"/>
    <cellStyle name="쉼표 [0] 5 5 2 2 3 2 2" xfId="5325"/>
    <cellStyle name="쉼표 [0] 5 5 2 2 3 3" xfId="3885"/>
    <cellStyle name="쉼표 [0] 5 5 2 2 4" xfId="1725"/>
    <cellStyle name="쉼표 [0] 5 5 2 2 4 2" xfId="4605"/>
    <cellStyle name="쉼표 [0] 5 5 2 2 5" xfId="3165"/>
    <cellStyle name="쉼표 [0] 5 5 2 3" xfId="465"/>
    <cellStyle name="쉼표 [0] 5 5 2 3 2" xfId="1185"/>
    <cellStyle name="쉼표 [0] 5 5 2 3 2 2" xfId="2625"/>
    <cellStyle name="쉼표 [0] 5 5 2 3 2 2 2" xfId="5505"/>
    <cellStyle name="쉼표 [0] 5 5 2 3 2 3" xfId="4065"/>
    <cellStyle name="쉼표 [0] 5 5 2 3 3" xfId="1905"/>
    <cellStyle name="쉼표 [0] 5 5 2 3 3 2" xfId="4785"/>
    <cellStyle name="쉼표 [0] 5 5 2 3 4" xfId="3345"/>
    <cellStyle name="쉼표 [0] 5 5 2 4" xfId="825"/>
    <cellStyle name="쉼표 [0] 5 5 2 4 2" xfId="2265"/>
    <cellStyle name="쉼표 [0] 5 5 2 4 2 2" xfId="5145"/>
    <cellStyle name="쉼표 [0] 5 5 2 4 3" xfId="3705"/>
    <cellStyle name="쉼표 [0] 5 5 2 5" xfId="1545"/>
    <cellStyle name="쉼표 [0] 5 5 2 5 2" xfId="4425"/>
    <cellStyle name="쉼표 [0] 5 5 2 6" xfId="2985"/>
    <cellStyle name="쉼표 [0] 5 5 3" xfId="215"/>
    <cellStyle name="쉼표 [0] 5 5 3 2" xfId="575"/>
    <cellStyle name="쉼표 [0] 5 5 3 2 2" xfId="1295"/>
    <cellStyle name="쉼표 [0] 5 5 3 2 2 2" xfId="2735"/>
    <cellStyle name="쉼표 [0] 5 5 3 2 2 2 2" xfId="5615"/>
    <cellStyle name="쉼표 [0] 5 5 3 2 2 3" xfId="4175"/>
    <cellStyle name="쉼표 [0] 5 5 3 2 3" xfId="2015"/>
    <cellStyle name="쉼표 [0] 5 5 3 2 3 2" xfId="4895"/>
    <cellStyle name="쉼표 [0] 5 5 3 2 4" xfId="3455"/>
    <cellStyle name="쉼표 [0] 5 5 3 3" xfId="935"/>
    <cellStyle name="쉼표 [0] 5 5 3 3 2" xfId="2375"/>
    <cellStyle name="쉼표 [0] 5 5 3 3 2 2" xfId="5255"/>
    <cellStyle name="쉼표 [0] 5 5 3 3 3" xfId="3815"/>
    <cellStyle name="쉼표 [0] 5 5 3 4" xfId="1655"/>
    <cellStyle name="쉼표 [0] 5 5 3 4 2" xfId="4535"/>
    <cellStyle name="쉼표 [0] 5 5 3 5" xfId="3095"/>
    <cellStyle name="쉼표 [0] 5 5 4" xfId="395"/>
    <cellStyle name="쉼표 [0] 5 5 4 2" xfId="1115"/>
    <cellStyle name="쉼표 [0] 5 5 4 2 2" xfId="2555"/>
    <cellStyle name="쉼표 [0] 5 5 4 2 2 2" xfId="5435"/>
    <cellStyle name="쉼표 [0] 5 5 4 2 3" xfId="3995"/>
    <cellStyle name="쉼표 [0] 5 5 4 3" xfId="1835"/>
    <cellStyle name="쉼표 [0] 5 5 4 3 2" xfId="4715"/>
    <cellStyle name="쉼표 [0] 5 5 4 4" xfId="3275"/>
    <cellStyle name="쉼표 [0] 5 5 5" xfId="755"/>
    <cellStyle name="쉼표 [0] 5 5 5 2" xfId="2195"/>
    <cellStyle name="쉼표 [0] 5 5 5 2 2" xfId="5075"/>
    <cellStyle name="쉼표 [0] 5 5 5 3" xfId="3635"/>
    <cellStyle name="쉼표 [0] 5 5 6" xfId="1475"/>
    <cellStyle name="쉼표 [0] 5 5 6 2" xfId="4355"/>
    <cellStyle name="쉼표 [0] 5 5 7" xfId="2915"/>
    <cellStyle name="쉼표 [0] 5 6" xfId="65"/>
    <cellStyle name="쉼표 [0] 5 6 2" xfId="135"/>
    <cellStyle name="쉼표 [0] 5 6 2 2" xfId="315"/>
    <cellStyle name="쉼표 [0] 5 6 2 2 2" xfId="675"/>
    <cellStyle name="쉼표 [0] 5 6 2 2 2 2" xfId="1395"/>
    <cellStyle name="쉼표 [0] 5 6 2 2 2 2 2" xfId="2835"/>
    <cellStyle name="쉼표 [0] 5 6 2 2 2 2 2 2" xfId="5715"/>
    <cellStyle name="쉼표 [0] 5 6 2 2 2 2 3" xfId="4275"/>
    <cellStyle name="쉼표 [0] 5 6 2 2 2 3" xfId="2115"/>
    <cellStyle name="쉼표 [0] 5 6 2 2 2 3 2" xfId="4995"/>
    <cellStyle name="쉼표 [0] 5 6 2 2 2 4" xfId="3555"/>
    <cellStyle name="쉼표 [0] 5 6 2 2 3" xfId="1035"/>
    <cellStyle name="쉼표 [0] 5 6 2 2 3 2" xfId="2475"/>
    <cellStyle name="쉼표 [0] 5 6 2 2 3 2 2" xfId="5355"/>
    <cellStyle name="쉼표 [0] 5 6 2 2 3 3" xfId="3915"/>
    <cellStyle name="쉼표 [0] 5 6 2 2 4" xfId="1755"/>
    <cellStyle name="쉼표 [0] 5 6 2 2 4 2" xfId="4635"/>
    <cellStyle name="쉼표 [0] 5 6 2 2 5" xfId="3195"/>
    <cellStyle name="쉼표 [0] 5 6 2 3" xfId="495"/>
    <cellStyle name="쉼표 [0] 5 6 2 3 2" xfId="1215"/>
    <cellStyle name="쉼표 [0] 5 6 2 3 2 2" xfId="2655"/>
    <cellStyle name="쉼표 [0] 5 6 2 3 2 2 2" xfId="5535"/>
    <cellStyle name="쉼표 [0] 5 6 2 3 2 3" xfId="4095"/>
    <cellStyle name="쉼표 [0] 5 6 2 3 3" xfId="1935"/>
    <cellStyle name="쉼표 [0] 5 6 2 3 3 2" xfId="4815"/>
    <cellStyle name="쉼표 [0] 5 6 2 3 4" xfId="3375"/>
    <cellStyle name="쉼표 [0] 5 6 2 4" xfId="855"/>
    <cellStyle name="쉼표 [0] 5 6 2 4 2" xfId="2295"/>
    <cellStyle name="쉼표 [0] 5 6 2 4 2 2" xfId="5175"/>
    <cellStyle name="쉼표 [0] 5 6 2 4 3" xfId="3735"/>
    <cellStyle name="쉼표 [0] 5 6 2 5" xfId="1575"/>
    <cellStyle name="쉼표 [0] 5 6 2 5 2" xfId="4455"/>
    <cellStyle name="쉼표 [0] 5 6 2 6" xfId="3015"/>
    <cellStyle name="쉼표 [0] 5 6 3" xfId="245"/>
    <cellStyle name="쉼표 [0] 5 6 3 2" xfId="605"/>
    <cellStyle name="쉼표 [0] 5 6 3 2 2" xfId="1325"/>
    <cellStyle name="쉼표 [0] 5 6 3 2 2 2" xfId="2765"/>
    <cellStyle name="쉼표 [0] 5 6 3 2 2 2 2" xfId="5645"/>
    <cellStyle name="쉼표 [0] 5 6 3 2 2 3" xfId="4205"/>
    <cellStyle name="쉼표 [0] 5 6 3 2 3" xfId="2045"/>
    <cellStyle name="쉼표 [0] 5 6 3 2 3 2" xfId="4925"/>
    <cellStyle name="쉼표 [0] 5 6 3 2 4" xfId="3485"/>
    <cellStyle name="쉼표 [0] 5 6 3 3" xfId="965"/>
    <cellStyle name="쉼표 [0] 5 6 3 3 2" xfId="2405"/>
    <cellStyle name="쉼표 [0] 5 6 3 3 2 2" xfId="5285"/>
    <cellStyle name="쉼표 [0] 5 6 3 3 3" xfId="3845"/>
    <cellStyle name="쉼표 [0] 5 6 3 4" xfId="1685"/>
    <cellStyle name="쉼표 [0] 5 6 3 4 2" xfId="4565"/>
    <cellStyle name="쉼표 [0] 5 6 3 5" xfId="3125"/>
    <cellStyle name="쉼표 [0] 5 6 4" xfId="425"/>
    <cellStyle name="쉼표 [0] 5 6 4 2" xfId="1145"/>
    <cellStyle name="쉼표 [0] 5 6 4 2 2" xfId="2585"/>
    <cellStyle name="쉼표 [0] 5 6 4 2 2 2" xfId="5465"/>
    <cellStyle name="쉼표 [0] 5 6 4 2 3" xfId="4025"/>
    <cellStyle name="쉼표 [0] 5 6 4 3" xfId="1865"/>
    <cellStyle name="쉼표 [0] 5 6 4 3 2" xfId="4745"/>
    <cellStyle name="쉼표 [0] 5 6 4 4" xfId="3305"/>
    <cellStyle name="쉼표 [0] 5 6 5" xfId="785"/>
    <cellStyle name="쉼표 [0] 5 6 5 2" xfId="2225"/>
    <cellStyle name="쉼표 [0] 5 6 5 2 2" xfId="5105"/>
    <cellStyle name="쉼표 [0] 5 6 5 3" xfId="3665"/>
    <cellStyle name="쉼표 [0] 5 6 6" xfId="1505"/>
    <cellStyle name="쉼표 [0] 5 6 6 2" xfId="4385"/>
    <cellStyle name="쉼표 [0] 5 6 7" xfId="2945"/>
    <cellStyle name="쉼표 [0] 5 7" xfId="75"/>
    <cellStyle name="쉼표 [0] 5 7 2" xfId="255"/>
    <cellStyle name="쉼표 [0] 5 7 2 2" xfId="615"/>
    <cellStyle name="쉼표 [0] 5 7 2 2 2" xfId="1335"/>
    <cellStyle name="쉼표 [0] 5 7 2 2 2 2" xfId="2775"/>
    <cellStyle name="쉼표 [0] 5 7 2 2 2 2 2" xfId="5655"/>
    <cellStyle name="쉼표 [0] 5 7 2 2 2 3" xfId="4215"/>
    <cellStyle name="쉼표 [0] 5 7 2 2 3" xfId="2055"/>
    <cellStyle name="쉼표 [0] 5 7 2 2 3 2" xfId="4935"/>
    <cellStyle name="쉼표 [0] 5 7 2 2 4" xfId="3495"/>
    <cellStyle name="쉼표 [0] 5 7 2 3" xfId="975"/>
    <cellStyle name="쉼표 [0] 5 7 2 3 2" xfId="2415"/>
    <cellStyle name="쉼표 [0] 5 7 2 3 2 2" xfId="5295"/>
    <cellStyle name="쉼표 [0] 5 7 2 3 3" xfId="3855"/>
    <cellStyle name="쉼표 [0] 5 7 2 4" xfId="1695"/>
    <cellStyle name="쉼표 [0] 5 7 2 4 2" xfId="4575"/>
    <cellStyle name="쉼표 [0] 5 7 2 5" xfId="3135"/>
    <cellStyle name="쉼표 [0] 5 7 3" xfId="435"/>
    <cellStyle name="쉼표 [0] 5 7 3 2" xfId="1155"/>
    <cellStyle name="쉼표 [0] 5 7 3 2 2" xfId="2595"/>
    <cellStyle name="쉼표 [0] 5 7 3 2 2 2" xfId="5475"/>
    <cellStyle name="쉼표 [0] 5 7 3 2 3" xfId="4035"/>
    <cellStyle name="쉼표 [0] 5 7 3 3" xfId="1875"/>
    <cellStyle name="쉼표 [0] 5 7 3 3 2" xfId="4755"/>
    <cellStyle name="쉼표 [0] 5 7 3 4" xfId="3315"/>
    <cellStyle name="쉼표 [0] 5 7 4" xfId="795"/>
    <cellStyle name="쉼표 [0] 5 7 4 2" xfId="2235"/>
    <cellStyle name="쉼표 [0] 5 7 4 2 2" xfId="5115"/>
    <cellStyle name="쉼표 [0] 5 7 4 3" xfId="3675"/>
    <cellStyle name="쉼표 [0] 5 7 5" xfId="1515"/>
    <cellStyle name="쉼표 [0] 5 7 5 2" xfId="4395"/>
    <cellStyle name="쉼표 [0] 5 7 6" xfId="2955"/>
    <cellStyle name="쉼표 [0] 5 8" xfId="145"/>
    <cellStyle name="쉼표 [0] 5 8 2" xfId="325"/>
    <cellStyle name="쉼표 [0] 5 8 2 2" xfId="685"/>
    <cellStyle name="쉼표 [0] 5 8 2 2 2" xfId="1405"/>
    <cellStyle name="쉼표 [0] 5 8 2 2 2 2" xfId="2845"/>
    <cellStyle name="쉼표 [0] 5 8 2 2 2 2 2" xfId="5725"/>
    <cellStyle name="쉼표 [0] 5 8 2 2 2 3" xfId="4285"/>
    <cellStyle name="쉼표 [0] 5 8 2 2 3" xfId="2125"/>
    <cellStyle name="쉼표 [0] 5 8 2 2 3 2" xfId="5005"/>
    <cellStyle name="쉼표 [0] 5 8 2 2 4" xfId="3565"/>
    <cellStyle name="쉼표 [0] 5 8 2 3" xfId="1045"/>
    <cellStyle name="쉼표 [0] 5 8 2 3 2" xfId="2485"/>
    <cellStyle name="쉼표 [0] 5 8 2 3 2 2" xfId="5365"/>
    <cellStyle name="쉼표 [0] 5 8 2 3 3" xfId="3925"/>
    <cellStyle name="쉼표 [0] 5 8 2 4" xfId="1765"/>
    <cellStyle name="쉼표 [0] 5 8 2 4 2" xfId="4645"/>
    <cellStyle name="쉼표 [0] 5 8 2 5" xfId="3205"/>
    <cellStyle name="쉼표 [0] 5 8 3" xfId="505"/>
    <cellStyle name="쉼표 [0] 5 8 3 2" xfId="1225"/>
    <cellStyle name="쉼표 [0] 5 8 3 2 2" xfId="2665"/>
    <cellStyle name="쉼표 [0] 5 8 3 2 2 2" xfId="5545"/>
    <cellStyle name="쉼표 [0] 5 8 3 2 3" xfId="4105"/>
    <cellStyle name="쉼표 [0] 5 8 3 3" xfId="1945"/>
    <cellStyle name="쉼표 [0] 5 8 3 3 2" xfId="4825"/>
    <cellStyle name="쉼표 [0] 5 8 3 4" xfId="3385"/>
    <cellStyle name="쉼표 [0] 5 8 4" xfId="865"/>
    <cellStyle name="쉼표 [0] 5 8 4 2" xfId="2305"/>
    <cellStyle name="쉼표 [0] 5 8 4 2 2" xfId="5185"/>
    <cellStyle name="쉼표 [0] 5 8 4 3" xfId="3745"/>
    <cellStyle name="쉼표 [0] 5 8 5" xfId="1585"/>
    <cellStyle name="쉼표 [0] 5 8 5 2" xfId="4465"/>
    <cellStyle name="쉼표 [0] 5 8 6" xfId="3025"/>
    <cellStyle name="쉼표 [0] 5 9" xfId="155"/>
    <cellStyle name="쉼표 [0] 5 9 2" xfId="335"/>
    <cellStyle name="쉼표 [0] 5 9 2 2" xfId="695"/>
    <cellStyle name="쉼표 [0] 5 9 2 2 2" xfId="1415"/>
    <cellStyle name="쉼표 [0] 5 9 2 2 2 2" xfId="2855"/>
    <cellStyle name="쉼표 [0] 5 9 2 2 2 2 2" xfId="5735"/>
    <cellStyle name="쉼표 [0] 5 9 2 2 2 3" xfId="4295"/>
    <cellStyle name="쉼표 [0] 5 9 2 2 3" xfId="2135"/>
    <cellStyle name="쉼표 [0] 5 9 2 2 3 2" xfId="5015"/>
    <cellStyle name="쉼표 [0] 5 9 2 2 4" xfId="3575"/>
    <cellStyle name="쉼표 [0] 5 9 2 3" xfId="1055"/>
    <cellStyle name="쉼표 [0] 5 9 2 3 2" xfId="2495"/>
    <cellStyle name="쉼표 [0] 5 9 2 3 2 2" xfId="5375"/>
    <cellStyle name="쉼표 [0] 5 9 2 3 3" xfId="3935"/>
    <cellStyle name="쉼표 [0] 5 9 2 4" xfId="1775"/>
    <cellStyle name="쉼표 [0] 5 9 2 4 2" xfId="4655"/>
    <cellStyle name="쉼표 [0] 5 9 2 5" xfId="3215"/>
    <cellStyle name="쉼표 [0] 5 9 3" xfId="515"/>
    <cellStyle name="쉼표 [0] 5 9 3 2" xfId="1235"/>
    <cellStyle name="쉼표 [0] 5 9 3 2 2" xfId="2675"/>
    <cellStyle name="쉼표 [0] 5 9 3 2 2 2" xfId="5555"/>
    <cellStyle name="쉼표 [0] 5 9 3 2 3" xfId="4115"/>
    <cellStyle name="쉼표 [0] 5 9 3 3" xfId="1955"/>
    <cellStyle name="쉼표 [0] 5 9 3 3 2" xfId="4835"/>
    <cellStyle name="쉼표 [0] 5 9 3 4" xfId="3395"/>
    <cellStyle name="쉼표 [0] 5 9 4" xfId="875"/>
    <cellStyle name="쉼표 [0] 5 9 4 2" xfId="2315"/>
    <cellStyle name="쉼표 [0] 5 9 4 2 2" xfId="5195"/>
    <cellStyle name="쉼표 [0] 5 9 4 3" xfId="3755"/>
    <cellStyle name="쉼표 [0] 5 9 5" xfId="1595"/>
    <cellStyle name="쉼표 [0] 5 9 5 2" xfId="4475"/>
    <cellStyle name="쉼표 [0] 5 9 6" xfId="3035"/>
    <cellStyle name="쉼표 [0] 6" xfId="6"/>
    <cellStyle name="쉼표 [0] 6 10" xfId="176"/>
    <cellStyle name="쉼표 [0] 6 10 2" xfId="356"/>
    <cellStyle name="쉼표 [0] 6 10 2 2" xfId="716"/>
    <cellStyle name="쉼표 [0] 6 10 2 2 2" xfId="1436"/>
    <cellStyle name="쉼표 [0] 6 10 2 2 2 2" xfId="2876"/>
    <cellStyle name="쉼표 [0] 6 10 2 2 2 2 2" xfId="5756"/>
    <cellStyle name="쉼표 [0] 6 10 2 2 2 3" xfId="4316"/>
    <cellStyle name="쉼표 [0] 6 10 2 2 3" xfId="2156"/>
    <cellStyle name="쉼표 [0] 6 10 2 2 3 2" xfId="5036"/>
    <cellStyle name="쉼표 [0] 6 10 2 2 4" xfId="3596"/>
    <cellStyle name="쉼표 [0] 6 10 2 3" xfId="1076"/>
    <cellStyle name="쉼표 [0] 6 10 2 3 2" xfId="2516"/>
    <cellStyle name="쉼표 [0] 6 10 2 3 2 2" xfId="5396"/>
    <cellStyle name="쉼표 [0] 6 10 2 3 3" xfId="3956"/>
    <cellStyle name="쉼표 [0] 6 10 2 4" xfId="1796"/>
    <cellStyle name="쉼표 [0] 6 10 2 4 2" xfId="4676"/>
    <cellStyle name="쉼표 [0] 6 10 2 5" xfId="3236"/>
    <cellStyle name="쉼표 [0] 6 10 3" xfId="536"/>
    <cellStyle name="쉼표 [0] 6 10 3 2" xfId="1256"/>
    <cellStyle name="쉼표 [0] 6 10 3 2 2" xfId="2696"/>
    <cellStyle name="쉼표 [0] 6 10 3 2 2 2" xfId="5576"/>
    <cellStyle name="쉼표 [0] 6 10 3 2 3" xfId="4136"/>
    <cellStyle name="쉼표 [0] 6 10 3 3" xfId="1976"/>
    <cellStyle name="쉼표 [0] 6 10 3 3 2" xfId="4856"/>
    <cellStyle name="쉼표 [0] 6 10 3 4" xfId="3416"/>
    <cellStyle name="쉼표 [0] 6 10 4" xfId="896"/>
    <cellStyle name="쉼표 [0] 6 10 4 2" xfId="2336"/>
    <cellStyle name="쉼표 [0] 6 10 4 2 2" xfId="5216"/>
    <cellStyle name="쉼표 [0] 6 10 4 3" xfId="3776"/>
    <cellStyle name="쉼표 [0] 6 10 5" xfId="1616"/>
    <cellStyle name="쉼표 [0] 6 10 5 2" xfId="4496"/>
    <cellStyle name="쉼표 [0] 6 10 6" xfId="3056"/>
    <cellStyle name="쉼표 [0] 6 11" xfId="186"/>
    <cellStyle name="쉼표 [0] 6 11 2" xfId="546"/>
    <cellStyle name="쉼표 [0] 6 11 2 2" xfId="1266"/>
    <cellStyle name="쉼표 [0] 6 11 2 2 2" xfId="2706"/>
    <cellStyle name="쉼표 [0] 6 11 2 2 2 2" xfId="5586"/>
    <cellStyle name="쉼표 [0] 6 11 2 2 3" xfId="4146"/>
    <cellStyle name="쉼표 [0] 6 11 2 3" xfId="1986"/>
    <cellStyle name="쉼표 [0] 6 11 2 3 2" xfId="4866"/>
    <cellStyle name="쉼표 [0] 6 11 2 4" xfId="3426"/>
    <cellStyle name="쉼표 [0] 6 11 3" xfId="906"/>
    <cellStyle name="쉼표 [0] 6 11 3 2" xfId="2346"/>
    <cellStyle name="쉼표 [0] 6 11 3 2 2" xfId="5226"/>
    <cellStyle name="쉼표 [0] 6 11 3 3" xfId="3786"/>
    <cellStyle name="쉼표 [0] 6 11 4" xfId="1626"/>
    <cellStyle name="쉼표 [0] 6 11 4 2" xfId="4506"/>
    <cellStyle name="쉼표 [0] 6 11 5" xfId="3066"/>
    <cellStyle name="쉼표 [0] 6 12" xfId="366"/>
    <cellStyle name="쉼표 [0] 6 12 2" xfId="1086"/>
    <cellStyle name="쉼표 [0] 6 12 2 2" xfId="2526"/>
    <cellStyle name="쉼표 [0] 6 12 2 2 2" xfId="5406"/>
    <cellStyle name="쉼표 [0] 6 12 2 3" xfId="3966"/>
    <cellStyle name="쉼표 [0] 6 12 3" xfId="1806"/>
    <cellStyle name="쉼표 [0] 6 12 3 2" xfId="4686"/>
    <cellStyle name="쉼표 [0] 6 12 4" xfId="3246"/>
    <cellStyle name="쉼표 [0] 6 13" xfId="726"/>
    <cellStyle name="쉼표 [0] 6 13 2" xfId="2166"/>
    <cellStyle name="쉼표 [0] 6 13 2 2" xfId="5046"/>
    <cellStyle name="쉼표 [0] 6 13 3" xfId="3606"/>
    <cellStyle name="쉼표 [0] 6 14" xfId="1446"/>
    <cellStyle name="쉼표 [0] 6 14 2" xfId="4326"/>
    <cellStyle name="쉼표 [0] 6 15" xfId="2886"/>
    <cellStyle name="쉼표 [0] 6 2" xfId="16"/>
    <cellStyle name="쉼표 [0] 6 2 2" xfId="46"/>
    <cellStyle name="쉼표 [0] 6 2 2 2" xfId="116"/>
    <cellStyle name="쉼표 [0] 6 2 2 2 2" xfId="296"/>
    <cellStyle name="쉼표 [0] 6 2 2 2 2 2" xfId="656"/>
    <cellStyle name="쉼표 [0] 6 2 2 2 2 2 2" xfId="1376"/>
    <cellStyle name="쉼표 [0] 6 2 2 2 2 2 2 2" xfId="2816"/>
    <cellStyle name="쉼표 [0] 6 2 2 2 2 2 2 2 2" xfId="5696"/>
    <cellStyle name="쉼표 [0] 6 2 2 2 2 2 2 3" xfId="4256"/>
    <cellStyle name="쉼표 [0] 6 2 2 2 2 2 3" xfId="2096"/>
    <cellStyle name="쉼표 [0] 6 2 2 2 2 2 3 2" xfId="4976"/>
    <cellStyle name="쉼표 [0] 6 2 2 2 2 2 4" xfId="3536"/>
    <cellStyle name="쉼표 [0] 6 2 2 2 2 3" xfId="1016"/>
    <cellStyle name="쉼표 [0] 6 2 2 2 2 3 2" xfId="2456"/>
    <cellStyle name="쉼표 [0] 6 2 2 2 2 3 2 2" xfId="5336"/>
    <cellStyle name="쉼표 [0] 6 2 2 2 2 3 3" xfId="3896"/>
    <cellStyle name="쉼표 [0] 6 2 2 2 2 4" xfId="1736"/>
    <cellStyle name="쉼표 [0] 6 2 2 2 2 4 2" xfId="4616"/>
    <cellStyle name="쉼표 [0] 6 2 2 2 2 5" xfId="3176"/>
    <cellStyle name="쉼표 [0] 6 2 2 2 3" xfId="476"/>
    <cellStyle name="쉼표 [0] 6 2 2 2 3 2" xfId="1196"/>
    <cellStyle name="쉼표 [0] 6 2 2 2 3 2 2" xfId="2636"/>
    <cellStyle name="쉼표 [0] 6 2 2 2 3 2 2 2" xfId="5516"/>
    <cellStyle name="쉼표 [0] 6 2 2 2 3 2 3" xfId="4076"/>
    <cellStyle name="쉼표 [0] 6 2 2 2 3 3" xfId="1916"/>
    <cellStyle name="쉼표 [0] 6 2 2 2 3 3 2" xfId="4796"/>
    <cellStyle name="쉼표 [0] 6 2 2 2 3 4" xfId="3356"/>
    <cellStyle name="쉼표 [0] 6 2 2 2 4" xfId="836"/>
    <cellStyle name="쉼표 [0] 6 2 2 2 4 2" xfId="2276"/>
    <cellStyle name="쉼표 [0] 6 2 2 2 4 2 2" xfId="5156"/>
    <cellStyle name="쉼표 [0] 6 2 2 2 4 3" xfId="3716"/>
    <cellStyle name="쉼표 [0] 6 2 2 2 5" xfId="1556"/>
    <cellStyle name="쉼표 [0] 6 2 2 2 5 2" xfId="4436"/>
    <cellStyle name="쉼표 [0] 6 2 2 2 6" xfId="2996"/>
    <cellStyle name="쉼표 [0] 6 2 2 3" xfId="226"/>
    <cellStyle name="쉼표 [0] 6 2 2 3 2" xfId="586"/>
    <cellStyle name="쉼표 [0] 6 2 2 3 2 2" xfId="1306"/>
    <cellStyle name="쉼표 [0] 6 2 2 3 2 2 2" xfId="2746"/>
    <cellStyle name="쉼표 [0] 6 2 2 3 2 2 2 2" xfId="5626"/>
    <cellStyle name="쉼표 [0] 6 2 2 3 2 2 3" xfId="4186"/>
    <cellStyle name="쉼표 [0] 6 2 2 3 2 3" xfId="2026"/>
    <cellStyle name="쉼표 [0] 6 2 2 3 2 3 2" xfId="4906"/>
    <cellStyle name="쉼표 [0] 6 2 2 3 2 4" xfId="3466"/>
    <cellStyle name="쉼표 [0] 6 2 2 3 3" xfId="946"/>
    <cellStyle name="쉼표 [0] 6 2 2 3 3 2" xfId="2386"/>
    <cellStyle name="쉼표 [0] 6 2 2 3 3 2 2" xfId="5266"/>
    <cellStyle name="쉼표 [0] 6 2 2 3 3 3" xfId="3826"/>
    <cellStyle name="쉼표 [0] 6 2 2 3 4" xfId="1666"/>
    <cellStyle name="쉼표 [0] 6 2 2 3 4 2" xfId="4546"/>
    <cellStyle name="쉼표 [0] 6 2 2 3 5" xfId="3106"/>
    <cellStyle name="쉼표 [0] 6 2 2 4" xfId="406"/>
    <cellStyle name="쉼표 [0] 6 2 2 4 2" xfId="1126"/>
    <cellStyle name="쉼표 [0] 6 2 2 4 2 2" xfId="2566"/>
    <cellStyle name="쉼표 [0] 6 2 2 4 2 2 2" xfId="5446"/>
    <cellStyle name="쉼표 [0] 6 2 2 4 2 3" xfId="4006"/>
    <cellStyle name="쉼표 [0] 6 2 2 4 3" xfId="1846"/>
    <cellStyle name="쉼표 [0] 6 2 2 4 3 2" xfId="4726"/>
    <cellStyle name="쉼표 [0] 6 2 2 4 4" xfId="3286"/>
    <cellStyle name="쉼표 [0] 6 2 2 5" xfId="766"/>
    <cellStyle name="쉼표 [0] 6 2 2 5 2" xfId="2206"/>
    <cellStyle name="쉼표 [0] 6 2 2 5 2 2" xfId="5086"/>
    <cellStyle name="쉼표 [0] 6 2 2 5 3" xfId="3646"/>
    <cellStyle name="쉼표 [0] 6 2 2 6" xfId="1486"/>
    <cellStyle name="쉼표 [0] 6 2 2 6 2" xfId="4366"/>
    <cellStyle name="쉼표 [0] 6 2 2 7" xfId="2926"/>
    <cellStyle name="쉼표 [0] 6 2 3" xfId="86"/>
    <cellStyle name="쉼표 [0] 6 2 3 2" xfId="266"/>
    <cellStyle name="쉼표 [0] 6 2 3 2 2" xfId="626"/>
    <cellStyle name="쉼표 [0] 6 2 3 2 2 2" xfId="1346"/>
    <cellStyle name="쉼표 [0] 6 2 3 2 2 2 2" xfId="2786"/>
    <cellStyle name="쉼표 [0] 6 2 3 2 2 2 2 2" xfId="5666"/>
    <cellStyle name="쉼표 [0] 6 2 3 2 2 2 3" xfId="4226"/>
    <cellStyle name="쉼표 [0] 6 2 3 2 2 3" xfId="2066"/>
    <cellStyle name="쉼표 [0] 6 2 3 2 2 3 2" xfId="4946"/>
    <cellStyle name="쉼표 [0] 6 2 3 2 2 4" xfId="3506"/>
    <cellStyle name="쉼표 [0] 6 2 3 2 3" xfId="986"/>
    <cellStyle name="쉼표 [0] 6 2 3 2 3 2" xfId="2426"/>
    <cellStyle name="쉼표 [0] 6 2 3 2 3 2 2" xfId="5306"/>
    <cellStyle name="쉼표 [0] 6 2 3 2 3 3" xfId="3866"/>
    <cellStyle name="쉼표 [0] 6 2 3 2 4" xfId="1706"/>
    <cellStyle name="쉼표 [0] 6 2 3 2 4 2" xfId="4586"/>
    <cellStyle name="쉼표 [0] 6 2 3 2 5" xfId="3146"/>
    <cellStyle name="쉼표 [0] 6 2 3 3" xfId="446"/>
    <cellStyle name="쉼표 [0] 6 2 3 3 2" xfId="1166"/>
    <cellStyle name="쉼표 [0] 6 2 3 3 2 2" xfId="2606"/>
    <cellStyle name="쉼표 [0] 6 2 3 3 2 2 2" xfId="5486"/>
    <cellStyle name="쉼표 [0] 6 2 3 3 2 3" xfId="4046"/>
    <cellStyle name="쉼표 [0] 6 2 3 3 3" xfId="1886"/>
    <cellStyle name="쉼표 [0] 6 2 3 3 3 2" xfId="4766"/>
    <cellStyle name="쉼표 [0] 6 2 3 3 4" xfId="3326"/>
    <cellStyle name="쉼표 [0] 6 2 3 4" xfId="806"/>
    <cellStyle name="쉼표 [0] 6 2 3 4 2" xfId="2246"/>
    <cellStyle name="쉼표 [0] 6 2 3 4 2 2" xfId="5126"/>
    <cellStyle name="쉼표 [0] 6 2 3 4 3" xfId="3686"/>
    <cellStyle name="쉼표 [0] 6 2 3 5" xfId="1526"/>
    <cellStyle name="쉼표 [0] 6 2 3 5 2" xfId="4406"/>
    <cellStyle name="쉼표 [0] 6 2 3 6" xfId="2966"/>
    <cellStyle name="쉼표 [0] 6 2 4" xfId="196"/>
    <cellStyle name="쉼표 [0] 6 2 4 2" xfId="556"/>
    <cellStyle name="쉼표 [0] 6 2 4 2 2" xfId="1276"/>
    <cellStyle name="쉼표 [0] 6 2 4 2 2 2" xfId="2716"/>
    <cellStyle name="쉼표 [0] 6 2 4 2 2 2 2" xfId="5596"/>
    <cellStyle name="쉼표 [0] 6 2 4 2 2 3" xfId="4156"/>
    <cellStyle name="쉼표 [0] 6 2 4 2 3" xfId="1996"/>
    <cellStyle name="쉼표 [0] 6 2 4 2 3 2" xfId="4876"/>
    <cellStyle name="쉼표 [0] 6 2 4 2 4" xfId="3436"/>
    <cellStyle name="쉼표 [0] 6 2 4 3" xfId="916"/>
    <cellStyle name="쉼표 [0] 6 2 4 3 2" xfId="2356"/>
    <cellStyle name="쉼표 [0] 6 2 4 3 2 2" xfId="5236"/>
    <cellStyle name="쉼표 [0] 6 2 4 3 3" xfId="3796"/>
    <cellStyle name="쉼표 [0] 6 2 4 4" xfId="1636"/>
    <cellStyle name="쉼표 [0] 6 2 4 4 2" xfId="4516"/>
    <cellStyle name="쉼표 [0] 6 2 4 5" xfId="3076"/>
    <cellStyle name="쉼표 [0] 6 2 5" xfId="376"/>
    <cellStyle name="쉼표 [0] 6 2 5 2" xfId="1096"/>
    <cellStyle name="쉼표 [0] 6 2 5 2 2" xfId="2536"/>
    <cellStyle name="쉼표 [0] 6 2 5 2 2 2" xfId="5416"/>
    <cellStyle name="쉼표 [0] 6 2 5 2 3" xfId="3976"/>
    <cellStyle name="쉼표 [0] 6 2 5 3" xfId="1816"/>
    <cellStyle name="쉼표 [0] 6 2 5 3 2" xfId="4696"/>
    <cellStyle name="쉼표 [0] 6 2 5 4" xfId="3256"/>
    <cellStyle name="쉼표 [0] 6 2 6" xfId="736"/>
    <cellStyle name="쉼표 [0] 6 2 6 2" xfId="2176"/>
    <cellStyle name="쉼표 [0] 6 2 6 2 2" xfId="5056"/>
    <cellStyle name="쉼표 [0] 6 2 6 3" xfId="3616"/>
    <cellStyle name="쉼표 [0] 6 2 7" xfId="1456"/>
    <cellStyle name="쉼표 [0] 6 2 7 2" xfId="4336"/>
    <cellStyle name="쉼표 [0] 6 2 8" xfId="2896"/>
    <cellStyle name="쉼표 [0] 6 3" xfId="26"/>
    <cellStyle name="쉼표 [0] 6 3 2" xfId="56"/>
    <cellStyle name="쉼표 [0] 6 3 2 2" xfId="126"/>
    <cellStyle name="쉼표 [0] 6 3 2 2 2" xfId="306"/>
    <cellStyle name="쉼표 [0] 6 3 2 2 2 2" xfId="666"/>
    <cellStyle name="쉼표 [0] 6 3 2 2 2 2 2" xfId="1386"/>
    <cellStyle name="쉼표 [0] 6 3 2 2 2 2 2 2" xfId="2826"/>
    <cellStyle name="쉼표 [0] 6 3 2 2 2 2 2 2 2" xfId="5706"/>
    <cellStyle name="쉼표 [0] 6 3 2 2 2 2 2 3" xfId="4266"/>
    <cellStyle name="쉼표 [0] 6 3 2 2 2 2 3" xfId="2106"/>
    <cellStyle name="쉼표 [0] 6 3 2 2 2 2 3 2" xfId="4986"/>
    <cellStyle name="쉼표 [0] 6 3 2 2 2 2 4" xfId="3546"/>
    <cellStyle name="쉼표 [0] 6 3 2 2 2 3" xfId="1026"/>
    <cellStyle name="쉼표 [0] 6 3 2 2 2 3 2" xfId="2466"/>
    <cellStyle name="쉼표 [0] 6 3 2 2 2 3 2 2" xfId="5346"/>
    <cellStyle name="쉼표 [0] 6 3 2 2 2 3 3" xfId="3906"/>
    <cellStyle name="쉼표 [0] 6 3 2 2 2 4" xfId="1746"/>
    <cellStyle name="쉼표 [0] 6 3 2 2 2 4 2" xfId="4626"/>
    <cellStyle name="쉼표 [0] 6 3 2 2 2 5" xfId="3186"/>
    <cellStyle name="쉼표 [0] 6 3 2 2 3" xfId="486"/>
    <cellStyle name="쉼표 [0] 6 3 2 2 3 2" xfId="1206"/>
    <cellStyle name="쉼표 [0] 6 3 2 2 3 2 2" xfId="2646"/>
    <cellStyle name="쉼표 [0] 6 3 2 2 3 2 2 2" xfId="5526"/>
    <cellStyle name="쉼표 [0] 6 3 2 2 3 2 3" xfId="4086"/>
    <cellStyle name="쉼표 [0] 6 3 2 2 3 3" xfId="1926"/>
    <cellStyle name="쉼표 [0] 6 3 2 2 3 3 2" xfId="4806"/>
    <cellStyle name="쉼표 [0] 6 3 2 2 3 4" xfId="3366"/>
    <cellStyle name="쉼표 [0] 6 3 2 2 4" xfId="846"/>
    <cellStyle name="쉼표 [0] 6 3 2 2 4 2" xfId="2286"/>
    <cellStyle name="쉼표 [0] 6 3 2 2 4 2 2" xfId="5166"/>
    <cellStyle name="쉼표 [0] 6 3 2 2 4 3" xfId="3726"/>
    <cellStyle name="쉼표 [0] 6 3 2 2 5" xfId="1566"/>
    <cellStyle name="쉼표 [0] 6 3 2 2 5 2" xfId="4446"/>
    <cellStyle name="쉼표 [0] 6 3 2 2 6" xfId="3006"/>
    <cellStyle name="쉼표 [0] 6 3 2 3" xfId="236"/>
    <cellStyle name="쉼표 [0] 6 3 2 3 2" xfId="596"/>
    <cellStyle name="쉼표 [0] 6 3 2 3 2 2" xfId="1316"/>
    <cellStyle name="쉼표 [0] 6 3 2 3 2 2 2" xfId="2756"/>
    <cellStyle name="쉼표 [0] 6 3 2 3 2 2 2 2" xfId="5636"/>
    <cellStyle name="쉼표 [0] 6 3 2 3 2 2 3" xfId="4196"/>
    <cellStyle name="쉼표 [0] 6 3 2 3 2 3" xfId="2036"/>
    <cellStyle name="쉼표 [0] 6 3 2 3 2 3 2" xfId="4916"/>
    <cellStyle name="쉼표 [0] 6 3 2 3 2 4" xfId="3476"/>
    <cellStyle name="쉼표 [0] 6 3 2 3 3" xfId="956"/>
    <cellStyle name="쉼표 [0] 6 3 2 3 3 2" xfId="2396"/>
    <cellStyle name="쉼표 [0] 6 3 2 3 3 2 2" xfId="5276"/>
    <cellStyle name="쉼표 [0] 6 3 2 3 3 3" xfId="3836"/>
    <cellStyle name="쉼표 [0] 6 3 2 3 4" xfId="1676"/>
    <cellStyle name="쉼표 [0] 6 3 2 3 4 2" xfId="4556"/>
    <cellStyle name="쉼표 [0] 6 3 2 3 5" xfId="3116"/>
    <cellStyle name="쉼표 [0] 6 3 2 4" xfId="416"/>
    <cellStyle name="쉼표 [0] 6 3 2 4 2" xfId="1136"/>
    <cellStyle name="쉼표 [0] 6 3 2 4 2 2" xfId="2576"/>
    <cellStyle name="쉼표 [0] 6 3 2 4 2 2 2" xfId="5456"/>
    <cellStyle name="쉼표 [0] 6 3 2 4 2 3" xfId="4016"/>
    <cellStyle name="쉼표 [0] 6 3 2 4 3" xfId="1856"/>
    <cellStyle name="쉼표 [0] 6 3 2 4 3 2" xfId="4736"/>
    <cellStyle name="쉼표 [0] 6 3 2 4 4" xfId="3296"/>
    <cellStyle name="쉼표 [0] 6 3 2 5" xfId="776"/>
    <cellStyle name="쉼표 [0] 6 3 2 5 2" xfId="2216"/>
    <cellStyle name="쉼표 [0] 6 3 2 5 2 2" xfId="5096"/>
    <cellStyle name="쉼표 [0] 6 3 2 5 3" xfId="3656"/>
    <cellStyle name="쉼표 [0] 6 3 2 6" xfId="1496"/>
    <cellStyle name="쉼표 [0] 6 3 2 6 2" xfId="4376"/>
    <cellStyle name="쉼표 [0] 6 3 2 7" xfId="2936"/>
    <cellStyle name="쉼표 [0] 6 3 3" xfId="96"/>
    <cellStyle name="쉼표 [0] 6 3 3 2" xfId="276"/>
    <cellStyle name="쉼표 [0] 6 3 3 2 2" xfId="636"/>
    <cellStyle name="쉼표 [0] 6 3 3 2 2 2" xfId="1356"/>
    <cellStyle name="쉼표 [0] 6 3 3 2 2 2 2" xfId="2796"/>
    <cellStyle name="쉼표 [0] 6 3 3 2 2 2 2 2" xfId="5676"/>
    <cellStyle name="쉼표 [0] 6 3 3 2 2 2 3" xfId="4236"/>
    <cellStyle name="쉼표 [0] 6 3 3 2 2 3" xfId="2076"/>
    <cellStyle name="쉼표 [0] 6 3 3 2 2 3 2" xfId="4956"/>
    <cellStyle name="쉼표 [0] 6 3 3 2 2 4" xfId="3516"/>
    <cellStyle name="쉼표 [0] 6 3 3 2 3" xfId="996"/>
    <cellStyle name="쉼표 [0] 6 3 3 2 3 2" xfId="2436"/>
    <cellStyle name="쉼표 [0] 6 3 3 2 3 2 2" xfId="5316"/>
    <cellStyle name="쉼표 [0] 6 3 3 2 3 3" xfId="3876"/>
    <cellStyle name="쉼표 [0] 6 3 3 2 4" xfId="1716"/>
    <cellStyle name="쉼표 [0] 6 3 3 2 4 2" xfId="4596"/>
    <cellStyle name="쉼표 [0] 6 3 3 2 5" xfId="3156"/>
    <cellStyle name="쉼표 [0] 6 3 3 3" xfId="456"/>
    <cellStyle name="쉼표 [0] 6 3 3 3 2" xfId="1176"/>
    <cellStyle name="쉼표 [0] 6 3 3 3 2 2" xfId="2616"/>
    <cellStyle name="쉼표 [0] 6 3 3 3 2 2 2" xfId="5496"/>
    <cellStyle name="쉼표 [0] 6 3 3 3 2 3" xfId="4056"/>
    <cellStyle name="쉼표 [0] 6 3 3 3 3" xfId="1896"/>
    <cellStyle name="쉼표 [0] 6 3 3 3 3 2" xfId="4776"/>
    <cellStyle name="쉼표 [0] 6 3 3 3 4" xfId="3336"/>
    <cellStyle name="쉼표 [0] 6 3 3 4" xfId="816"/>
    <cellStyle name="쉼표 [0] 6 3 3 4 2" xfId="2256"/>
    <cellStyle name="쉼표 [0] 6 3 3 4 2 2" xfId="5136"/>
    <cellStyle name="쉼표 [0] 6 3 3 4 3" xfId="3696"/>
    <cellStyle name="쉼표 [0] 6 3 3 5" xfId="1536"/>
    <cellStyle name="쉼표 [0] 6 3 3 5 2" xfId="4416"/>
    <cellStyle name="쉼표 [0] 6 3 3 6" xfId="2976"/>
    <cellStyle name="쉼표 [0] 6 3 4" xfId="206"/>
    <cellStyle name="쉼표 [0] 6 3 4 2" xfId="566"/>
    <cellStyle name="쉼표 [0] 6 3 4 2 2" xfId="1286"/>
    <cellStyle name="쉼표 [0] 6 3 4 2 2 2" xfId="2726"/>
    <cellStyle name="쉼표 [0] 6 3 4 2 2 2 2" xfId="5606"/>
    <cellStyle name="쉼표 [0] 6 3 4 2 2 3" xfId="4166"/>
    <cellStyle name="쉼표 [0] 6 3 4 2 3" xfId="2006"/>
    <cellStyle name="쉼표 [0] 6 3 4 2 3 2" xfId="4886"/>
    <cellStyle name="쉼표 [0] 6 3 4 2 4" xfId="3446"/>
    <cellStyle name="쉼표 [0] 6 3 4 3" xfId="926"/>
    <cellStyle name="쉼표 [0] 6 3 4 3 2" xfId="2366"/>
    <cellStyle name="쉼표 [0] 6 3 4 3 2 2" xfId="5246"/>
    <cellStyle name="쉼표 [0] 6 3 4 3 3" xfId="3806"/>
    <cellStyle name="쉼표 [0] 6 3 4 4" xfId="1646"/>
    <cellStyle name="쉼표 [0] 6 3 4 4 2" xfId="4526"/>
    <cellStyle name="쉼표 [0] 6 3 4 5" xfId="3086"/>
    <cellStyle name="쉼표 [0] 6 3 5" xfId="386"/>
    <cellStyle name="쉼표 [0] 6 3 5 2" xfId="1106"/>
    <cellStyle name="쉼표 [0] 6 3 5 2 2" xfId="2546"/>
    <cellStyle name="쉼표 [0] 6 3 5 2 2 2" xfId="5426"/>
    <cellStyle name="쉼표 [0] 6 3 5 2 3" xfId="3986"/>
    <cellStyle name="쉼표 [0] 6 3 5 3" xfId="1826"/>
    <cellStyle name="쉼표 [0] 6 3 5 3 2" xfId="4706"/>
    <cellStyle name="쉼표 [0] 6 3 5 4" xfId="3266"/>
    <cellStyle name="쉼표 [0] 6 3 6" xfId="746"/>
    <cellStyle name="쉼표 [0] 6 3 6 2" xfId="2186"/>
    <cellStyle name="쉼표 [0] 6 3 6 2 2" xfId="5066"/>
    <cellStyle name="쉼표 [0] 6 3 6 3" xfId="3626"/>
    <cellStyle name="쉼표 [0] 6 3 7" xfId="1466"/>
    <cellStyle name="쉼표 [0] 6 3 7 2" xfId="4346"/>
    <cellStyle name="쉼표 [0] 6 3 8" xfId="2906"/>
    <cellStyle name="쉼표 [0] 6 4" xfId="36"/>
    <cellStyle name="쉼표 [0] 6 4 2" xfId="106"/>
    <cellStyle name="쉼표 [0] 6 4 2 2" xfId="286"/>
    <cellStyle name="쉼표 [0] 6 4 2 2 2" xfId="646"/>
    <cellStyle name="쉼표 [0] 6 4 2 2 2 2" xfId="1366"/>
    <cellStyle name="쉼표 [0] 6 4 2 2 2 2 2" xfId="2806"/>
    <cellStyle name="쉼표 [0] 6 4 2 2 2 2 2 2" xfId="5686"/>
    <cellStyle name="쉼표 [0] 6 4 2 2 2 2 3" xfId="4246"/>
    <cellStyle name="쉼표 [0] 6 4 2 2 2 3" xfId="2086"/>
    <cellStyle name="쉼표 [0] 6 4 2 2 2 3 2" xfId="4966"/>
    <cellStyle name="쉼표 [0] 6 4 2 2 2 4" xfId="3526"/>
    <cellStyle name="쉼표 [0] 6 4 2 2 3" xfId="1006"/>
    <cellStyle name="쉼표 [0] 6 4 2 2 3 2" xfId="2446"/>
    <cellStyle name="쉼표 [0] 6 4 2 2 3 2 2" xfId="5326"/>
    <cellStyle name="쉼표 [0] 6 4 2 2 3 3" xfId="3886"/>
    <cellStyle name="쉼표 [0] 6 4 2 2 4" xfId="1726"/>
    <cellStyle name="쉼표 [0] 6 4 2 2 4 2" xfId="4606"/>
    <cellStyle name="쉼표 [0] 6 4 2 2 5" xfId="3166"/>
    <cellStyle name="쉼표 [0] 6 4 2 3" xfId="466"/>
    <cellStyle name="쉼표 [0] 6 4 2 3 2" xfId="1186"/>
    <cellStyle name="쉼표 [0] 6 4 2 3 2 2" xfId="2626"/>
    <cellStyle name="쉼표 [0] 6 4 2 3 2 2 2" xfId="5506"/>
    <cellStyle name="쉼표 [0] 6 4 2 3 2 3" xfId="4066"/>
    <cellStyle name="쉼표 [0] 6 4 2 3 3" xfId="1906"/>
    <cellStyle name="쉼표 [0] 6 4 2 3 3 2" xfId="4786"/>
    <cellStyle name="쉼표 [0] 6 4 2 3 4" xfId="3346"/>
    <cellStyle name="쉼표 [0] 6 4 2 4" xfId="826"/>
    <cellStyle name="쉼표 [0] 6 4 2 4 2" xfId="2266"/>
    <cellStyle name="쉼표 [0] 6 4 2 4 2 2" xfId="5146"/>
    <cellStyle name="쉼표 [0] 6 4 2 4 3" xfId="3706"/>
    <cellStyle name="쉼표 [0] 6 4 2 5" xfId="1546"/>
    <cellStyle name="쉼표 [0] 6 4 2 5 2" xfId="4426"/>
    <cellStyle name="쉼표 [0] 6 4 2 6" xfId="2986"/>
    <cellStyle name="쉼표 [0] 6 4 3" xfId="216"/>
    <cellStyle name="쉼표 [0] 6 4 3 2" xfId="576"/>
    <cellStyle name="쉼표 [0] 6 4 3 2 2" xfId="1296"/>
    <cellStyle name="쉼표 [0] 6 4 3 2 2 2" xfId="2736"/>
    <cellStyle name="쉼표 [0] 6 4 3 2 2 2 2" xfId="5616"/>
    <cellStyle name="쉼표 [0] 6 4 3 2 2 3" xfId="4176"/>
    <cellStyle name="쉼표 [0] 6 4 3 2 3" xfId="2016"/>
    <cellStyle name="쉼표 [0] 6 4 3 2 3 2" xfId="4896"/>
    <cellStyle name="쉼표 [0] 6 4 3 2 4" xfId="3456"/>
    <cellStyle name="쉼표 [0] 6 4 3 3" xfId="936"/>
    <cellStyle name="쉼표 [0] 6 4 3 3 2" xfId="2376"/>
    <cellStyle name="쉼표 [0] 6 4 3 3 2 2" xfId="5256"/>
    <cellStyle name="쉼표 [0] 6 4 3 3 3" xfId="3816"/>
    <cellStyle name="쉼표 [0] 6 4 3 4" xfId="1656"/>
    <cellStyle name="쉼표 [0] 6 4 3 4 2" xfId="4536"/>
    <cellStyle name="쉼표 [0] 6 4 3 5" xfId="3096"/>
    <cellStyle name="쉼표 [0] 6 4 4" xfId="396"/>
    <cellStyle name="쉼표 [0] 6 4 4 2" xfId="1116"/>
    <cellStyle name="쉼표 [0] 6 4 4 2 2" xfId="2556"/>
    <cellStyle name="쉼표 [0] 6 4 4 2 2 2" xfId="5436"/>
    <cellStyle name="쉼표 [0] 6 4 4 2 3" xfId="3996"/>
    <cellStyle name="쉼표 [0] 6 4 4 3" xfId="1836"/>
    <cellStyle name="쉼표 [0] 6 4 4 3 2" xfId="4716"/>
    <cellStyle name="쉼표 [0] 6 4 4 4" xfId="3276"/>
    <cellStyle name="쉼표 [0] 6 4 5" xfId="756"/>
    <cellStyle name="쉼표 [0] 6 4 5 2" xfId="2196"/>
    <cellStyle name="쉼표 [0] 6 4 5 2 2" xfId="5076"/>
    <cellStyle name="쉼표 [0] 6 4 5 3" xfId="3636"/>
    <cellStyle name="쉼표 [0] 6 4 6" xfId="1476"/>
    <cellStyle name="쉼표 [0] 6 4 6 2" xfId="4356"/>
    <cellStyle name="쉼표 [0] 6 4 7" xfId="2916"/>
    <cellStyle name="쉼표 [0] 6 5" xfId="66"/>
    <cellStyle name="쉼표 [0] 6 5 2" xfId="136"/>
    <cellStyle name="쉼표 [0] 6 5 2 2" xfId="316"/>
    <cellStyle name="쉼표 [0] 6 5 2 2 2" xfId="676"/>
    <cellStyle name="쉼표 [0] 6 5 2 2 2 2" xfId="1396"/>
    <cellStyle name="쉼표 [0] 6 5 2 2 2 2 2" xfId="2836"/>
    <cellStyle name="쉼표 [0] 6 5 2 2 2 2 2 2" xfId="5716"/>
    <cellStyle name="쉼표 [0] 6 5 2 2 2 2 3" xfId="4276"/>
    <cellStyle name="쉼표 [0] 6 5 2 2 2 3" xfId="2116"/>
    <cellStyle name="쉼표 [0] 6 5 2 2 2 3 2" xfId="4996"/>
    <cellStyle name="쉼표 [0] 6 5 2 2 2 4" xfId="3556"/>
    <cellStyle name="쉼표 [0] 6 5 2 2 3" xfId="1036"/>
    <cellStyle name="쉼표 [0] 6 5 2 2 3 2" xfId="2476"/>
    <cellStyle name="쉼표 [0] 6 5 2 2 3 2 2" xfId="5356"/>
    <cellStyle name="쉼표 [0] 6 5 2 2 3 3" xfId="3916"/>
    <cellStyle name="쉼표 [0] 6 5 2 2 4" xfId="1756"/>
    <cellStyle name="쉼표 [0] 6 5 2 2 4 2" xfId="4636"/>
    <cellStyle name="쉼표 [0] 6 5 2 2 5" xfId="3196"/>
    <cellStyle name="쉼표 [0] 6 5 2 3" xfId="496"/>
    <cellStyle name="쉼표 [0] 6 5 2 3 2" xfId="1216"/>
    <cellStyle name="쉼표 [0] 6 5 2 3 2 2" xfId="2656"/>
    <cellStyle name="쉼표 [0] 6 5 2 3 2 2 2" xfId="5536"/>
    <cellStyle name="쉼표 [0] 6 5 2 3 2 3" xfId="4096"/>
    <cellStyle name="쉼표 [0] 6 5 2 3 3" xfId="1936"/>
    <cellStyle name="쉼표 [0] 6 5 2 3 3 2" xfId="4816"/>
    <cellStyle name="쉼표 [0] 6 5 2 3 4" xfId="3376"/>
    <cellStyle name="쉼표 [0] 6 5 2 4" xfId="856"/>
    <cellStyle name="쉼표 [0] 6 5 2 4 2" xfId="2296"/>
    <cellStyle name="쉼표 [0] 6 5 2 4 2 2" xfId="5176"/>
    <cellStyle name="쉼표 [0] 6 5 2 4 3" xfId="3736"/>
    <cellStyle name="쉼표 [0] 6 5 2 5" xfId="1576"/>
    <cellStyle name="쉼표 [0] 6 5 2 5 2" xfId="4456"/>
    <cellStyle name="쉼표 [0] 6 5 2 6" xfId="3016"/>
    <cellStyle name="쉼표 [0] 6 5 3" xfId="246"/>
    <cellStyle name="쉼표 [0] 6 5 3 2" xfId="606"/>
    <cellStyle name="쉼표 [0] 6 5 3 2 2" xfId="1326"/>
    <cellStyle name="쉼표 [0] 6 5 3 2 2 2" xfId="2766"/>
    <cellStyle name="쉼표 [0] 6 5 3 2 2 2 2" xfId="5646"/>
    <cellStyle name="쉼표 [0] 6 5 3 2 2 3" xfId="4206"/>
    <cellStyle name="쉼표 [0] 6 5 3 2 3" xfId="2046"/>
    <cellStyle name="쉼표 [0] 6 5 3 2 3 2" xfId="4926"/>
    <cellStyle name="쉼표 [0] 6 5 3 2 4" xfId="3486"/>
    <cellStyle name="쉼표 [0] 6 5 3 3" xfId="966"/>
    <cellStyle name="쉼표 [0] 6 5 3 3 2" xfId="2406"/>
    <cellStyle name="쉼표 [0] 6 5 3 3 2 2" xfId="5286"/>
    <cellStyle name="쉼표 [0] 6 5 3 3 3" xfId="3846"/>
    <cellStyle name="쉼표 [0] 6 5 3 4" xfId="1686"/>
    <cellStyle name="쉼표 [0] 6 5 3 4 2" xfId="4566"/>
    <cellStyle name="쉼표 [0] 6 5 3 5" xfId="3126"/>
    <cellStyle name="쉼표 [0] 6 5 4" xfId="426"/>
    <cellStyle name="쉼표 [0] 6 5 4 2" xfId="1146"/>
    <cellStyle name="쉼표 [0] 6 5 4 2 2" xfId="2586"/>
    <cellStyle name="쉼표 [0] 6 5 4 2 2 2" xfId="5466"/>
    <cellStyle name="쉼표 [0] 6 5 4 2 3" xfId="4026"/>
    <cellStyle name="쉼표 [0] 6 5 4 3" xfId="1866"/>
    <cellStyle name="쉼표 [0] 6 5 4 3 2" xfId="4746"/>
    <cellStyle name="쉼표 [0] 6 5 4 4" xfId="3306"/>
    <cellStyle name="쉼표 [0] 6 5 5" xfId="786"/>
    <cellStyle name="쉼표 [0] 6 5 5 2" xfId="2226"/>
    <cellStyle name="쉼표 [0] 6 5 5 2 2" xfId="5106"/>
    <cellStyle name="쉼표 [0] 6 5 5 3" xfId="3666"/>
    <cellStyle name="쉼표 [0] 6 5 6" xfId="1506"/>
    <cellStyle name="쉼표 [0] 6 5 6 2" xfId="4386"/>
    <cellStyle name="쉼표 [0] 6 5 7" xfId="2946"/>
    <cellStyle name="쉼표 [0] 6 6" xfId="76"/>
    <cellStyle name="쉼표 [0] 6 6 2" xfId="256"/>
    <cellStyle name="쉼표 [0] 6 6 2 2" xfId="616"/>
    <cellStyle name="쉼표 [0] 6 6 2 2 2" xfId="1336"/>
    <cellStyle name="쉼표 [0] 6 6 2 2 2 2" xfId="2776"/>
    <cellStyle name="쉼표 [0] 6 6 2 2 2 2 2" xfId="5656"/>
    <cellStyle name="쉼표 [0] 6 6 2 2 2 3" xfId="4216"/>
    <cellStyle name="쉼표 [0] 6 6 2 2 3" xfId="2056"/>
    <cellStyle name="쉼표 [0] 6 6 2 2 3 2" xfId="4936"/>
    <cellStyle name="쉼표 [0] 6 6 2 2 4" xfId="3496"/>
    <cellStyle name="쉼표 [0] 6 6 2 3" xfId="976"/>
    <cellStyle name="쉼표 [0] 6 6 2 3 2" xfId="2416"/>
    <cellStyle name="쉼표 [0] 6 6 2 3 2 2" xfId="5296"/>
    <cellStyle name="쉼표 [0] 6 6 2 3 3" xfId="3856"/>
    <cellStyle name="쉼표 [0] 6 6 2 4" xfId="1696"/>
    <cellStyle name="쉼표 [0] 6 6 2 4 2" xfId="4576"/>
    <cellStyle name="쉼표 [0] 6 6 2 5" xfId="3136"/>
    <cellStyle name="쉼표 [0] 6 6 3" xfId="436"/>
    <cellStyle name="쉼표 [0] 6 6 3 2" xfId="1156"/>
    <cellStyle name="쉼표 [0] 6 6 3 2 2" xfId="2596"/>
    <cellStyle name="쉼표 [0] 6 6 3 2 2 2" xfId="5476"/>
    <cellStyle name="쉼표 [0] 6 6 3 2 3" xfId="4036"/>
    <cellStyle name="쉼표 [0] 6 6 3 3" xfId="1876"/>
    <cellStyle name="쉼표 [0] 6 6 3 3 2" xfId="4756"/>
    <cellStyle name="쉼표 [0] 6 6 3 4" xfId="3316"/>
    <cellStyle name="쉼표 [0] 6 6 4" xfId="796"/>
    <cellStyle name="쉼표 [0] 6 6 4 2" xfId="2236"/>
    <cellStyle name="쉼표 [0] 6 6 4 2 2" xfId="5116"/>
    <cellStyle name="쉼표 [0] 6 6 4 3" xfId="3676"/>
    <cellStyle name="쉼표 [0] 6 6 5" xfId="1516"/>
    <cellStyle name="쉼표 [0] 6 6 5 2" xfId="4396"/>
    <cellStyle name="쉼표 [0] 6 6 6" xfId="2956"/>
    <cellStyle name="쉼표 [0] 6 7" xfId="146"/>
    <cellStyle name="쉼표 [0] 6 7 2" xfId="326"/>
    <cellStyle name="쉼표 [0] 6 7 2 2" xfId="686"/>
    <cellStyle name="쉼표 [0] 6 7 2 2 2" xfId="1406"/>
    <cellStyle name="쉼표 [0] 6 7 2 2 2 2" xfId="2846"/>
    <cellStyle name="쉼표 [0] 6 7 2 2 2 2 2" xfId="5726"/>
    <cellStyle name="쉼표 [0] 6 7 2 2 2 3" xfId="4286"/>
    <cellStyle name="쉼표 [0] 6 7 2 2 3" xfId="2126"/>
    <cellStyle name="쉼표 [0] 6 7 2 2 3 2" xfId="5006"/>
    <cellStyle name="쉼표 [0] 6 7 2 2 4" xfId="3566"/>
    <cellStyle name="쉼표 [0] 6 7 2 3" xfId="1046"/>
    <cellStyle name="쉼표 [0] 6 7 2 3 2" xfId="2486"/>
    <cellStyle name="쉼표 [0] 6 7 2 3 2 2" xfId="5366"/>
    <cellStyle name="쉼표 [0] 6 7 2 3 3" xfId="3926"/>
    <cellStyle name="쉼표 [0] 6 7 2 4" xfId="1766"/>
    <cellStyle name="쉼표 [0] 6 7 2 4 2" xfId="4646"/>
    <cellStyle name="쉼표 [0] 6 7 2 5" xfId="3206"/>
    <cellStyle name="쉼표 [0] 6 7 3" xfId="506"/>
    <cellStyle name="쉼표 [0] 6 7 3 2" xfId="1226"/>
    <cellStyle name="쉼표 [0] 6 7 3 2 2" xfId="2666"/>
    <cellStyle name="쉼표 [0] 6 7 3 2 2 2" xfId="5546"/>
    <cellStyle name="쉼표 [0] 6 7 3 2 3" xfId="4106"/>
    <cellStyle name="쉼표 [0] 6 7 3 3" xfId="1946"/>
    <cellStyle name="쉼표 [0] 6 7 3 3 2" xfId="4826"/>
    <cellStyle name="쉼표 [0] 6 7 3 4" xfId="3386"/>
    <cellStyle name="쉼표 [0] 6 7 4" xfId="866"/>
    <cellStyle name="쉼표 [0] 6 7 4 2" xfId="2306"/>
    <cellStyle name="쉼표 [0] 6 7 4 2 2" xfId="5186"/>
    <cellStyle name="쉼표 [0] 6 7 4 3" xfId="3746"/>
    <cellStyle name="쉼표 [0] 6 7 5" xfId="1586"/>
    <cellStyle name="쉼표 [0] 6 7 5 2" xfId="4466"/>
    <cellStyle name="쉼표 [0] 6 7 6" xfId="3026"/>
    <cellStyle name="쉼표 [0] 6 8" xfId="156"/>
    <cellStyle name="쉼표 [0] 6 8 2" xfId="336"/>
    <cellStyle name="쉼표 [0] 6 8 2 2" xfId="696"/>
    <cellStyle name="쉼표 [0] 6 8 2 2 2" xfId="1416"/>
    <cellStyle name="쉼표 [0] 6 8 2 2 2 2" xfId="2856"/>
    <cellStyle name="쉼표 [0] 6 8 2 2 2 2 2" xfId="5736"/>
    <cellStyle name="쉼표 [0] 6 8 2 2 2 3" xfId="4296"/>
    <cellStyle name="쉼표 [0] 6 8 2 2 3" xfId="2136"/>
    <cellStyle name="쉼표 [0] 6 8 2 2 3 2" xfId="5016"/>
    <cellStyle name="쉼표 [0] 6 8 2 2 4" xfId="3576"/>
    <cellStyle name="쉼표 [0] 6 8 2 3" xfId="1056"/>
    <cellStyle name="쉼표 [0] 6 8 2 3 2" xfId="2496"/>
    <cellStyle name="쉼표 [0] 6 8 2 3 2 2" xfId="5376"/>
    <cellStyle name="쉼표 [0] 6 8 2 3 3" xfId="3936"/>
    <cellStyle name="쉼표 [0] 6 8 2 4" xfId="1776"/>
    <cellStyle name="쉼표 [0] 6 8 2 4 2" xfId="4656"/>
    <cellStyle name="쉼표 [0] 6 8 2 5" xfId="3216"/>
    <cellStyle name="쉼표 [0] 6 8 3" xfId="516"/>
    <cellStyle name="쉼표 [0] 6 8 3 2" xfId="1236"/>
    <cellStyle name="쉼표 [0] 6 8 3 2 2" xfId="2676"/>
    <cellStyle name="쉼표 [0] 6 8 3 2 2 2" xfId="5556"/>
    <cellStyle name="쉼표 [0] 6 8 3 2 3" xfId="4116"/>
    <cellStyle name="쉼표 [0] 6 8 3 3" xfId="1956"/>
    <cellStyle name="쉼표 [0] 6 8 3 3 2" xfId="4836"/>
    <cellStyle name="쉼표 [0] 6 8 3 4" xfId="3396"/>
    <cellStyle name="쉼표 [0] 6 8 4" xfId="876"/>
    <cellStyle name="쉼표 [0] 6 8 4 2" xfId="2316"/>
    <cellStyle name="쉼표 [0] 6 8 4 2 2" xfId="5196"/>
    <cellStyle name="쉼표 [0] 6 8 4 3" xfId="3756"/>
    <cellStyle name="쉼표 [0] 6 8 5" xfId="1596"/>
    <cellStyle name="쉼표 [0] 6 8 5 2" xfId="4476"/>
    <cellStyle name="쉼표 [0] 6 8 6" xfId="3036"/>
    <cellStyle name="쉼표 [0] 6 9" xfId="166"/>
    <cellStyle name="쉼표 [0] 6 9 2" xfId="346"/>
    <cellStyle name="쉼표 [0] 6 9 2 2" xfId="706"/>
    <cellStyle name="쉼표 [0] 6 9 2 2 2" xfId="1426"/>
    <cellStyle name="쉼표 [0] 6 9 2 2 2 2" xfId="2866"/>
    <cellStyle name="쉼표 [0] 6 9 2 2 2 2 2" xfId="5746"/>
    <cellStyle name="쉼표 [0] 6 9 2 2 2 3" xfId="4306"/>
    <cellStyle name="쉼표 [0] 6 9 2 2 3" xfId="2146"/>
    <cellStyle name="쉼표 [0] 6 9 2 2 3 2" xfId="5026"/>
    <cellStyle name="쉼표 [0] 6 9 2 2 4" xfId="3586"/>
    <cellStyle name="쉼표 [0] 6 9 2 3" xfId="1066"/>
    <cellStyle name="쉼표 [0] 6 9 2 3 2" xfId="2506"/>
    <cellStyle name="쉼표 [0] 6 9 2 3 2 2" xfId="5386"/>
    <cellStyle name="쉼표 [0] 6 9 2 3 3" xfId="3946"/>
    <cellStyle name="쉼표 [0] 6 9 2 4" xfId="1786"/>
    <cellStyle name="쉼표 [0] 6 9 2 4 2" xfId="4666"/>
    <cellStyle name="쉼표 [0] 6 9 2 5" xfId="3226"/>
    <cellStyle name="쉼표 [0] 6 9 3" xfId="526"/>
    <cellStyle name="쉼표 [0] 6 9 3 2" xfId="1246"/>
    <cellStyle name="쉼표 [0] 6 9 3 2 2" xfId="2686"/>
    <cellStyle name="쉼표 [0] 6 9 3 2 2 2" xfId="5566"/>
    <cellStyle name="쉼표 [0] 6 9 3 2 3" xfId="4126"/>
    <cellStyle name="쉼표 [0] 6 9 3 3" xfId="1966"/>
    <cellStyle name="쉼표 [0] 6 9 3 3 2" xfId="4846"/>
    <cellStyle name="쉼표 [0] 6 9 3 4" xfId="3406"/>
    <cellStyle name="쉼표 [0] 6 9 4" xfId="886"/>
    <cellStyle name="쉼표 [0] 6 9 4 2" xfId="2326"/>
    <cellStyle name="쉼표 [0] 6 9 4 2 2" xfId="5206"/>
    <cellStyle name="쉼표 [0] 6 9 4 3" xfId="3766"/>
    <cellStyle name="쉼표 [0] 6 9 5" xfId="1606"/>
    <cellStyle name="쉼표 [0] 6 9 5 2" xfId="4486"/>
    <cellStyle name="쉼표 [0] 6 9 6" xfId="3046"/>
    <cellStyle name="쉼표 [0] 7" xfId="11"/>
    <cellStyle name="쉼표 [0] 7 2" xfId="41"/>
    <cellStyle name="쉼표 [0] 7 2 2" xfId="111"/>
    <cellStyle name="쉼표 [0] 7 2 2 2" xfId="291"/>
    <cellStyle name="쉼표 [0] 7 2 2 2 2" xfId="651"/>
    <cellStyle name="쉼표 [0] 7 2 2 2 2 2" xfId="1371"/>
    <cellStyle name="쉼표 [0] 7 2 2 2 2 2 2" xfId="2811"/>
    <cellStyle name="쉼표 [0] 7 2 2 2 2 2 2 2" xfId="5691"/>
    <cellStyle name="쉼표 [0] 7 2 2 2 2 2 3" xfId="4251"/>
    <cellStyle name="쉼표 [0] 7 2 2 2 2 3" xfId="2091"/>
    <cellStyle name="쉼표 [0] 7 2 2 2 2 3 2" xfId="4971"/>
    <cellStyle name="쉼표 [0] 7 2 2 2 2 4" xfId="3531"/>
    <cellStyle name="쉼표 [0] 7 2 2 2 3" xfId="1011"/>
    <cellStyle name="쉼표 [0] 7 2 2 2 3 2" xfId="2451"/>
    <cellStyle name="쉼표 [0] 7 2 2 2 3 2 2" xfId="5331"/>
    <cellStyle name="쉼표 [0] 7 2 2 2 3 3" xfId="3891"/>
    <cellStyle name="쉼표 [0] 7 2 2 2 4" xfId="1731"/>
    <cellStyle name="쉼표 [0] 7 2 2 2 4 2" xfId="4611"/>
    <cellStyle name="쉼표 [0] 7 2 2 2 5" xfId="3171"/>
    <cellStyle name="쉼표 [0] 7 2 2 3" xfId="471"/>
    <cellStyle name="쉼표 [0] 7 2 2 3 2" xfId="1191"/>
    <cellStyle name="쉼표 [0] 7 2 2 3 2 2" xfId="2631"/>
    <cellStyle name="쉼표 [0] 7 2 2 3 2 2 2" xfId="5511"/>
    <cellStyle name="쉼표 [0] 7 2 2 3 2 3" xfId="4071"/>
    <cellStyle name="쉼표 [0] 7 2 2 3 3" xfId="1911"/>
    <cellStyle name="쉼표 [0] 7 2 2 3 3 2" xfId="4791"/>
    <cellStyle name="쉼표 [0] 7 2 2 3 4" xfId="3351"/>
    <cellStyle name="쉼표 [0] 7 2 2 4" xfId="831"/>
    <cellStyle name="쉼표 [0] 7 2 2 4 2" xfId="2271"/>
    <cellStyle name="쉼표 [0] 7 2 2 4 2 2" xfId="5151"/>
    <cellStyle name="쉼표 [0] 7 2 2 4 3" xfId="3711"/>
    <cellStyle name="쉼표 [0] 7 2 2 5" xfId="1551"/>
    <cellStyle name="쉼표 [0] 7 2 2 5 2" xfId="4431"/>
    <cellStyle name="쉼표 [0] 7 2 2 6" xfId="2991"/>
    <cellStyle name="쉼표 [0] 7 2 3" xfId="221"/>
    <cellStyle name="쉼표 [0] 7 2 3 2" xfId="581"/>
    <cellStyle name="쉼표 [0] 7 2 3 2 2" xfId="1301"/>
    <cellStyle name="쉼표 [0] 7 2 3 2 2 2" xfId="2741"/>
    <cellStyle name="쉼표 [0] 7 2 3 2 2 2 2" xfId="5621"/>
    <cellStyle name="쉼표 [0] 7 2 3 2 2 3" xfId="4181"/>
    <cellStyle name="쉼표 [0] 7 2 3 2 3" xfId="2021"/>
    <cellStyle name="쉼표 [0] 7 2 3 2 3 2" xfId="4901"/>
    <cellStyle name="쉼표 [0] 7 2 3 2 4" xfId="3461"/>
    <cellStyle name="쉼표 [0] 7 2 3 3" xfId="941"/>
    <cellStyle name="쉼표 [0] 7 2 3 3 2" xfId="2381"/>
    <cellStyle name="쉼표 [0] 7 2 3 3 2 2" xfId="5261"/>
    <cellStyle name="쉼표 [0] 7 2 3 3 3" xfId="3821"/>
    <cellStyle name="쉼표 [0] 7 2 3 4" xfId="1661"/>
    <cellStyle name="쉼표 [0] 7 2 3 4 2" xfId="4541"/>
    <cellStyle name="쉼표 [0] 7 2 3 5" xfId="3101"/>
    <cellStyle name="쉼표 [0] 7 2 4" xfId="401"/>
    <cellStyle name="쉼표 [0] 7 2 4 2" xfId="1121"/>
    <cellStyle name="쉼표 [0] 7 2 4 2 2" xfId="2561"/>
    <cellStyle name="쉼표 [0] 7 2 4 2 2 2" xfId="5441"/>
    <cellStyle name="쉼표 [0] 7 2 4 2 3" xfId="4001"/>
    <cellStyle name="쉼표 [0] 7 2 4 3" xfId="1841"/>
    <cellStyle name="쉼표 [0] 7 2 4 3 2" xfId="4721"/>
    <cellStyle name="쉼표 [0] 7 2 4 4" xfId="3281"/>
    <cellStyle name="쉼표 [0] 7 2 5" xfId="761"/>
    <cellStyle name="쉼표 [0] 7 2 5 2" xfId="2201"/>
    <cellStyle name="쉼표 [0] 7 2 5 2 2" xfId="5081"/>
    <cellStyle name="쉼표 [0] 7 2 5 3" xfId="3641"/>
    <cellStyle name="쉼표 [0] 7 2 6" xfId="1481"/>
    <cellStyle name="쉼표 [0] 7 2 6 2" xfId="4361"/>
    <cellStyle name="쉼표 [0] 7 2 7" xfId="2921"/>
    <cellStyle name="쉼표 [0] 7 3" xfId="81"/>
    <cellStyle name="쉼표 [0] 7 3 2" xfId="261"/>
    <cellStyle name="쉼표 [0] 7 3 2 2" xfId="621"/>
    <cellStyle name="쉼표 [0] 7 3 2 2 2" xfId="1341"/>
    <cellStyle name="쉼표 [0] 7 3 2 2 2 2" xfId="2781"/>
    <cellStyle name="쉼표 [0] 7 3 2 2 2 2 2" xfId="5661"/>
    <cellStyle name="쉼표 [0] 7 3 2 2 2 3" xfId="4221"/>
    <cellStyle name="쉼표 [0] 7 3 2 2 3" xfId="2061"/>
    <cellStyle name="쉼표 [0] 7 3 2 2 3 2" xfId="4941"/>
    <cellStyle name="쉼표 [0] 7 3 2 2 4" xfId="3501"/>
    <cellStyle name="쉼표 [0] 7 3 2 3" xfId="981"/>
    <cellStyle name="쉼표 [0] 7 3 2 3 2" xfId="2421"/>
    <cellStyle name="쉼표 [0] 7 3 2 3 2 2" xfId="5301"/>
    <cellStyle name="쉼표 [0] 7 3 2 3 3" xfId="3861"/>
    <cellStyle name="쉼표 [0] 7 3 2 4" xfId="1701"/>
    <cellStyle name="쉼표 [0] 7 3 2 4 2" xfId="4581"/>
    <cellStyle name="쉼표 [0] 7 3 2 5" xfId="3141"/>
    <cellStyle name="쉼표 [0] 7 3 3" xfId="441"/>
    <cellStyle name="쉼표 [0] 7 3 3 2" xfId="1161"/>
    <cellStyle name="쉼표 [0] 7 3 3 2 2" xfId="2601"/>
    <cellStyle name="쉼표 [0] 7 3 3 2 2 2" xfId="5481"/>
    <cellStyle name="쉼표 [0] 7 3 3 2 3" xfId="4041"/>
    <cellStyle name="쉼표 [0] 7 3 3 3" xfId="1881"/>
    <cellStyle name="쉼표 [0] 7 3 3 3 2" xfId="4761"/>
    <cellStyle name="쉼표 [0] 7 3 3 4" xfId="3321"/>
    <cellStyle name="쉼표 [0] 7 3 4" xfId="801"/>
    <cellStyle name="쉼표 [0] 7 3 4 2" xfId="2241"/>
    <cellStyle name="쉼표 [0] 7 3 4 2 2" xfId="5121"/>
    <cellStyle name="쉼표 [0] 7 3 4 3" xfId="3681"/>
    <cellStyle name="쉼표 [0] 7 3 5" xfId="1521"/>
    <cellStyle name="쉼표 [0] 7 3 5 2" xfId="4401"/>
    <cellStyle name="쉼표 [0] 7 3 6" xfId="2961"/>
    <cellStyle name="쉼표 [0] 7 4" xfId="191"/>
    <cellStyle name="쉼표 [0] 7 4 2" xfId="551"/>
    <cellStyle name="쉼표 [0] 7 4 2 2" xfId="1271"/>
    <cellStyle name="쉼표 [0] 7 4 2 2 2" xfId="2711"/>
    <cellStyle name="쉼표 [0] 7 4 2 2 2 2" xfId="5591"/>
    <cellStyle name="쉼표 [0] 7 4 2 2 3" xfId="4151"/>
    <cellStyle name="쉼표 [0] 7 4 2 3" xfId="1991"/>
    <cellStyle name="쉼표 [0] 7 4 2 3 2" xfId="4871"/>
    <cellStyle name="쉼표 [0] 7 4 2 4" xfId="3431"/>
    <cellStyle name="쉼표 [0] 7 4 3" xfId="911"/>
    <cellStyle name="쉼표 [0] 7 4 3 2" xfId="2351"/>
    <cellStyle name="쉼표 [0] 7 4 3 2 2" xfId="5231"/>
    <cellStyle name="쉼표 [0] 7 4 3 3" xfId="3791"/>
    <cellStyle name="쉼표 [0] 7 4 4" xfId="1631"/>
    <cellStyle name="쉼표 [0] 7 4 4 2" xfId="4511"/>
    <cellStyle name="쉼표 [0] 7 4 5" xfId="3071"/>
    <cellStyle name="쉼표 [0] 7 5" xfId="371"/>
    <cellStyle name="쉼표 [0] 7 5 2" xfId="1091"/>
    <cellStyle name="쉼표 [0] 7 5 2 2" xfId="2531"/>
    <cellStyle name="쉼표 [0] 7 5 2 2 2" xfId="5411"/>
    <cellStyle name="쉼표 [0] 7 5 2 3" xfId="3971"/>
    <cellStyle name="쉼표 [0] 7 5 3" xfId="1811"/>
    <cellStyle name="쉼표 [0] 7 5 3 2" xfId="4691"/>
    <cellStyle name="쉼표 [0] 7 5 4" xfId="3251"/>
    <cellStyle name="쉼표 [0] 7 6" xfId="731"/>
    <cellStyle name="쉼표 [0] 7 6 2" xfId="2171"/>
    <cellStyle name="쉼표 [0] 7 6 2 2" xfId="5051"/>
    <cellStyle name="쉼표 [0] 7 6 3" xfId="3611"/>
    <cellStyle name="쉼표 [0] 7 7" xfId="1451"/>
    <cellStyle name="쉼표 [0] 7 7 2" xfId="4331"/>
    <cellStyle name="쉼표 [0] 7 8" xfId="2891"/>
    <cellStyle name="쉼표 [0] 8" xfId="21"/>
    <cellStyle name="쉼표 [0] 8 2" xfId="51"/>
    <cellStyle name="쉼표 [0] 8 2 2" xfId="121"/>
    <cellStyle name="쉼표 [0] 8 2 2 2" xfId="301"/>
    <cellStyle name="쉼표 [0] 8 2 2 2 2" xfId="661"/>
    <cellStyle name="쉼표 [0] 8 2 2 2 2 2" xfId="1381"/>
    <cellStyle name="쉼표 [0] 8 2 2 2 2 2 2" xfId="2821"/>
    <cellStyle name="쉼표 [0] 8 2 2 2 2 2 2 2" xfId="5701"/>
    <cellStyle name="쉼표 [0] 8 2 2 2 2 2 3" xfId="4261"/>
    <cellStyle name="쉼표 [0] 8 2 2 2 2 3" xfId="2101"/>
    <cellStyle name="쉼표 [0] 8 2 2 2 2 3 2" xfId="4981"/>
    <cellStyle name="쉼표 [0] 8 2 2 2 2 4" xfId="3541"/>
    <cellStyle name="쉼표 [0] 8 2 2 2 3" xfId="1021"/>
    <cellStyle name="쉼표 [0] 8 2 2 2 3 2" xfId="2461"/>
    <cellStyle name="쉼표 [0] 8 2 2 2 3 2 2" xfId="5341"/>
    <cellStyle name="쉼표 [0] 8 2 2 2 3 3" xfId="3901"/>
    <cellStyle name="쉼표 [0] 8 2 2 2 4" xfId="1741"/>
    <cellStyle name="쉼표 [0] 8 2 2 2 4 2" xfId="4621"/>
    <cellStyle name="쉼표 [0] 8 2 2 2 5" xfId="3181"/>
    <cellStyle name="쉼표 [0] 8 2 2 3" xfId="481"/>
    <cellStyle name="쉼표 [0] 8 2 2 3 2" xfId="1201"/>
    <cellStyle name="쉼표 [0] 8 2 2 3 2 2" xfId="2641"/>
    <cellStyle name="쉼표 [0] 8 2 2 3 2 2 2" xfId="5521"/>
    <cellStyle name="쉼표 [0] 8 2 2 3 2 3" xfId="4081"/>
    <cellStyle name="쉼표 [0] 8 2 2 3 3" xfId="1921"/>
    <cellStyle name="쉼표 [0] 8 2 2 3 3 2" xfId="4801"/>
    <cellStyle name="쉼표 [0] 8 2 2 3 4" xfId="3361"/>
    <cellStyle name="쉼표 [0] 8 2 2 4" xfId="841"/>
    <cellStyle name="쉼표 [0] 8 2 2 4 2" xfId="2281"/>
    <cellStyle name="쉼표 [0] 8 2 2 4 2 2" xfId="5161"/>
    <cellStyle name="쉼표 [0] 8 2 2 4 3" xfId="3721"/>
    <cellStyle name="쉼표 [0] 8 2 2 5" xfId="1561"/>
    <cellStyle name="쉼표 [0] 8 2 2 5 2" xfId="4441"/>
    <cellStyle name="쉼표 [0] 8 2 2 6" xfId="3001"/>
    <cellStyle name="쉼표 [0] 8 2 3" xfId="231"/>
    <cellStyle name="쉼표 [0] 8 2 3 2" xfId="591"/>
    <cellStyle name="쉼표 [0] 8 2 3 2 2" xfId="1311"/>
    <cellStyle name="쉼표 [0] 8 2 3 2 2 2" xfId="2751"/>
    <cellStyle name="쉼표 [0] 8 2 3 2 2 2 2" xfId="5631"/>
    <cellStyle name="쉼표 [0] 8 2 3 2 2 3" xfId="4191"/>
    <cellStyle name="쉼표 [0] 8 2 3 2 3" xfId="2031"/>
    <cellStyle name="쉼표 [0] 8 2 3 2 3 2" xfId="4911"/>
    <cellStyle name="쉼표 [0] 8 2 3 2 4" xfId="3471"/>
    <cellStyle name="쉼표 [0] 8 2 3 3" xfId="951"/>
    <cellStyle name="쉼표 [0] 8 2 3 3 2" xfId="2391"/>
    <cellStyle name="쉼표 [0] 8 2 3 3 2 2" xfId="5271"/>
    <cellStyle name="쉼표 [0] 8 2 3 3 3" xfId="3831"/>
    <cellStyle name="쉼표 [0] 8 2 3 4" xfId="1671"/>
    <cellStyle name="쉼표 [0] 8 2 3 4 2" xfId="4551"/>
    <cellStyle name="쉼표 [0] 8 2 3 5" xfId="3111"/>
    <cellStyle name="쉼표 [0] 8 2 4" xfId="411"/>
    <cellStyle name="쉼표 [0] 8 2 4 2" xfId="1131"/>
    <cellStyle name="쉼표 [0] 8 2 4 2 2" xfId="2571"/>
    <cellStyle name="쉼표 [0] 8 2 4 2 2 2" xfId="5451"/>
    <cellStyle name="쉼표 [0] 8 2 4 2 3" xfId="4011"/>
    <cellStyle name="쉼표 [0] 8 2 4 3" xfId="1851"/>
    <cellStyle name="쉼표 [0] 8 2 4 3 2" xfId="4731"/>
    <cellStyle name="쉼표 [0] 8 2 4 4" xfId="3291"/>
    <cellStyle name="쉼표 [0] 8 2 5" xfId="771"/>
    <cellStyle name="쉼표 [0] 8 2 5 2" xfId="2211"/>
    <cellStyle name="쉼표 [0] 8 2 5 2 2" xfId="5091"/>
    <cellStyle name="쉼표 [0] 8 2 5 3" xfId="3651"/>
    <cellStyle name="쉼표 [0] 8 2 6" xfId="1491"/>
    <cellStyle name="쉼표 [0] 8 2 6 2" xfId="4371"/>
    <cellStyle name="쉼표 [0] 8 2 7" xfId="2931"/>
    <cellStyle name="쉼표 [0] 8 3" xfId="91"/>
    <cellStyle name="쉼표 [0] 8 3 2" xfId="271"/>
    <cellStyle name="쉼표 [0] 8 3 2 2" xfId="631"/>
    <cellStyle name="쉼표 [0] 8 3 2 2 2" xfId="1351"/>
    <cellStyle name="쉼표 [0] 8 3 2 2 2 2" xfId="2791"/>
    <cellStyle name="쉼표 [0] 8 3 2 2 2 2 2" xfId="5671"/>
    <cellStyle name="쉼표 [0] 8 3 2 2 2 3" xfId="4231"/>
    <cellStyle name="쉼표 [0] 8 3 2 2 3" xfId="2071"/>
    <cellStyle name="쉼표 [0] 8 3 2 2 3 2" xfId="4951"/>
    <cellStyle name="쉼표 [0] 8 3 2 2 4" xfId="3511"/>
    <cellStyle name="쉼표 [0] 8 3 2 3" xfId="991"/>
    <cellStyle name="쉼표 [0] 8 3 2 3 2" xfId="2431"/>
    <cellStyle name="쉼표 [0] 8 3 2 3 2 2" xfId="5311"/>
    <cellStyle name="쉼표 [0] 8 3 2 3 3" xfId="3871"/>
    <cellStyle name="쉼표 [0] 8 3 2 4" xfId="1711"/>
    <cellStyle name="쉼표 [0] 8 3 2 4 2" xfId="4591"/>
    <cellStyle name="쉼표 [0] 8 3 2 5" xfId="3151"/>
    <cellStyle name="쉼표 [0] 8 3 3" xfId="451"/>
    <cellStyle name="쉼표 [0] 8 3 3 2" xfId="1171"/>
    <cellStyle name="쉼표 [0] 8 3 3 2 2" xfId="2611"/>
    <cellStyle name="쉼표 [0] 8 3 3 2 2 2" xfId="5491"/>
    <cellStyle name="쉼표 [0] 8 3 3 2 3" xfId="4051"/>
    <cellStyle name="쉼표 [0] 8 3 3 3" xfId="1891"/>
    <cellStyle name="쉼표 [0] 8 3 3 3 2" xfId="4771"/>
    <cellStyle name="쉼표 [0] 8 3 3 4" xfId="3331"/>
    <cellStyle name="쉼표 [0] 8 3 4" xfId="811"/>
    <cellStyle name="쉼표 [0] 8 3 4 2" xfId="2251"/>
    <cellStyle name="쉼표 [0] 8 3 4 2 2" xfId="5131"/>
    <cellStyle name="쉼표 [0] 8 3 4 3" xfId="3691"/>
    <cellStyle name="쉼표 [0] 8 3 5" xfId="1531"/>
    <cellStyle name="쉼표 [0] 8 3 5 2" xfId="4411"/>
    <cellStyle name="쉼표 [0] 8 3 6" xfId="2971"/>
    <cellStyle name="쉼표 [0] 8 4" xfId="201"/>
    <cellStyle name="쉼표 [0] 8 4 2" xfId="561"/>
    <cellStyle name="쉼표 [0] 8 4 2 2" xfId="1281"/>
    <cellStyle name="쉼표 [0] 8 4 2 2 2" xfId="2721"/>
    <cellStyle name="쉼표 [0] 8 4 2 2 2 2" xfId="5601"/>
    <cellStyle name="쉼표 [0] 8 4 2 2 3" xfId="4161"/>
    <cellStyle name="쉼표 [0] 8 4 2 3" xfId="2001"/>
    <cellStyle name="쉼표 [0] 8 4 2 3 2" xfId="4881"/>
    <cellStyle name="쉼표 [0] 8 4 2 4" xfId="3441"/>
    <cellStyle name="쉼표 [0] 8 4 3" xfId="921"/>
    <cellStyle name="쉼표 [0] 8 4 3 2" xfId="2361"/>
    <cellStyle name="쉼표 [0] 8 4 3 2 2" xfId="5241"/>
    <cellStyle name="쉼표 [0] 8 4 3 3" xfId="3801"/>
    <cellStyle name="쉼표 [0] 8 4 4" xfId="1641"/>
    <cellStyle name="쉼표 [0] 8 4 4 2" xfId="4521"/>
    <cellStyle name="쉼표 [0] 8 4 5" xfId="3081"/>
    <cellStyle name="쉼표 [0] 8 5" xfId="381"/>
    <cellStyle name="쉼표 [0] 8 5 2" xfId="1101"/>
    <cellStyle name="쉼표 [0] 8 5 2 2" xfId="2541"/>
    <cellStyle name="쉼표 [0] 8 5 2 2 2" xfId="5421"/>
    <cellStyle name="쉼표 [0] 8 5 2 3" xfId="3981"/>
    <cellStyle name="쉼표 [0] 8 5 3" xfId="1821"/>
    <cellStyle name="쉼표 [0] 8 5 3 2" xfId="4701"/>
    <cellStyle name="쉼표 [0] 8 5 4" xfId="3261"/>
    <cellStyle name="쉼표 [0] 8 6" xfId="741"/>
    <cellStyle name="쉼표 [0] 8 6 2" xfId="2181"/>
    <cellStyle name="쉼표 [0] 8 6 2 2" xfId="5061"/>
    <cellStyle name="쉼표 [0] 8 6 3" xfId="3621"/>
    <cellStyle name="쉼표 [0] 8 7" xfId="1461"/>
    <cellStyle name="쉼표 [0] 8 7 2" xfId="4341"/>
    <cellStyle name="쉼표 [0] 8 8" xfId="2901"/>
    <cellStyle name="쉼표 [0] 9" xfId="31"/>
    <cellStyle name="쉼표 [0] 9 2" xfId="101"/>
    <cellStyle name="쉼표 [0] 9 2 2" xfId="281"/>
    <cellStyle name="쉼표 [0] 9 2 2 2" xfId="641"/>
    <cellStyle name="쉼표 [0] 9 2 2 2 2" xfId="1361"/>
    <cellStyle name="쉼표 [0] 9 2 2 2 2 2" xfId="2801"/>
    <cellStyle name="쉼표 [0] 9 2 2 2 2 2 2" xfId="5681"/>
    <cellStyle name="쉼표 [0] 9 2 2 2 2 3" xfId="4241"/>
    <cellStyle name="쉼표 [0] 9 2 2 2 3" xfId="2081"/>
    <cellStyle name="쉼표 [0] 9 2 2 2 3 2" xfId="4961"/>
    <cellStyle name="쉼표 [0] 9 2 2 2 4" xfId="3521"/>
    <cellStyle name="쉼표 [0] 9 2 2 3" xfId="1001"/>
    <cellStyle name="쉼표 [0] 9 2 2 3 2" xfId="2441"/>
    <cellStyle name="쉼표 [0] 9 2 2 3 2 2" xfId="5321"/>
    <cellStyle name="쉼표 [0] 9 2 2 3 3" xfId="3881"/>
    <cellStyle name="쉼표 [0] 9 2 2 4" xfId="1721"/>
    <cellStyle name="쉼표 [0] 9 2 2 4 2" xfId="4601"/>
    <cellStyle name="쉼표 [0] 9 2 2 5" xfId="3161"/>
    <cellStyle name="쉼표 [0] 9 2 3" xfId="461"/>
    <cellStyle name="쉼표 [0] 9 2 3 2" xfId="1181"/>
    <cellStyle name="쉼표 [0] 9 2 3 2 2" xfId="2621"/>
    <cellStyle name="쉼표 [0] 9 2 3 2 2 2" xfId="5501"/>
    <cellStyle name="쉼표 [0] 9 2 3 2 3" xfId="4061"/>
    <cellStyle name="쉼표 [0] 9 2 3 3" xfId="1901"/>
    <cellStyle name="쉼표 [0] 9 2 3 3 2" xfId="4781"/>
    <cellStyle name="쉼표 [0] 9 2 3 4" xfId="3341"/>
    <cellStyle name="쉼표 [0] 9 2 4" xfId="821"/>
    <cellStyle name="쉼표 [0] 9 2 4 2" xfId="2261"/>
    <cellStyle name="쉼표 [0] 9 2 4 2 2" xfId="5141"/>
    <cellStyle name="쉼표 [0] 9 2 4 3" xfId="3701"/>
    <cellStyle name="쉼표 [0] 9 2 5" xfId="1541"/>
    <cellStyle name="쉼표 [0] 9 2 5 2" xfId="4421"/>
    <cellStyle name="쉼표 [0] 9 2 6" xfId="2981"/>
    <cellStyle name="쉼표 [0] 9 3" xfId="211"/>
    <cellStyle name="쉼표 [0] 9 3 2" xfId="571"/>
    <cellStyle name="쉼표 [0] 9 3 2 2" xfId="1291"/>
    <cellStyle name="쉼표 [0] 9 3 2 2 2" xfId="2731"/>
    <cellStyle name="쉼표 [0] 9 3 2 2 2 2" xfId="5611"/>
    <cellStyle name="쉼표 [0] 9 3 2 2 3" xfId="4171"/>
    <cellStyle name="쉼표 [0] 9 3 2 3" xfId="2011"/>
    <cellStyle name="쉼표 [0] 9 3 2 3 2" xfId="4891"/>
    <cellStyle name="쉼표 [0] 9 3 2 4" xfId="3451"/>
    <cellStyle name="쉼표 [0] 9 3 3" xfId="931"/>
    <cellStyle name="쉼표 [0] 9 3 3 2" xfId="2371"/>
    <cellStyle name="쉼표 [0] 9 3 3 2 2" xfId="5251"/>
    <cellStyle name="쉼표 [0] 9 3 3 3" xfId="3811"/>
    <cellStyle name="쉼표 [0] 9 3 4" xfId="1651"/>
    <cellStyle name="쉼표 [0] 9 3 4 2" xfId="4531"/>
    <cellStyle name="쉼표 [0] 9 3 5" xfId="3091"/>
    <cellStyle name="쉼표 [0] 9 4" xfId="391"/>
    <cellStyle name="쉼표 [0] 9 4 2" xfId="1111"/>
    <cellStyle name="쉼표 [0] 9 4 2 2" xfId="2551"/>
    <cellStyle name="쉼표 [0] 9 4 2 2 2" xfId="5431"/>
    <cellStyle name="쉼표 [0] 9 4 2 3" xfId="3991"/>
    <cellStyle name="쉼표 [0] 9 4 3" xfId="1831"/>
    <cellStyle name="쉼표 [0] 9 4 3 2" xfId="4711"/>
    <cellStyle name="쉼표 [0] 9 4 4" xfId="3271"/>
    <cellStyle name="쉼표 [0] 9 5" xfId="751"/>
    <cellStyle name="쉼표 [0] 9 5 2" xfId="2191"/>
    <cellStyle name="쉼표 [0] 9 5 2 2" xfId="5071"/>
    <cellStyle name="쉼표 [0] 9 5 3" xfId="3631"/>
    <cellStyle name="쉼표 [0] 9 6" xfId="1471"/>
    <cellStyle name="쉼표 [0] 9 6 2" xfId="4351"/>
    <cellStyle name="쉼표 [0] 9 7" xfId="2911"/>
    <cellStyle name="표준" xfId="0" builtinId="0"/>
    <cellStyle name="표준 2" xfId="5762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NYOUTH/Desktop/&#49849;&#55148;&#47928;&#49436;/1.%20&#44228;&#50557;&#44288;&#47144;/2.%20&#44228;&#50557;&#54788;&#54889;%20&#44277;&#44060;%20&#48143;%20&#48156;&#51452;&#44228;&#54925;%20&#46321;/2021.%207&#50900;%20&#44228;&#50557;&#51221;&#48372;&#44277;&#44060;(2021.07/(&#52280;&#44256;)&#9733;&#44228;&#50557;&#45824;&#51109;-2(100&#47564;&#50896;&#51060;&#49345;)2021.06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체(2015.03기준)"/>
      <sheetName val="2015년"/>
      <sheetName val="2016년"/>
      <sheetName val="2017년"/>
      <sheetName val="2018년"/>
      <sheetName val="2019년"/>
      <sheetName val="2020년"/>
      <sheetName val="2021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0">
          <cell r="E70" t="str">
            <v>회계실무 교육 운영 위탁용역</v>
          </cell>
          <cell r="N70" t="str">
            <v>㈜더존에듀캠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showGridLines="0" tabSelected="1" zoomScaleNormal="100" workbookViewId="0">
      <selection activeCell="A4" sqref="A4"/>
    </sheetView>
  </sheetViews>
  <sheetFormatPr defaultRowHeight="13.5" x14ac:dyDescent="0.15"/>
  <cols>
    <col min="1" max="2" width="8.88671875" style="186"/>
    <col min="3" max="3" width="35.21875" style="186" bestFit="1" customWidth="1"/>
    <col min="4" max="4" width="8.88671875" style="186"/>
    <col min="5" max="5" width="30.5546875" style="186" customWidth="1"/>
    <col min="6" max="7" width="8.88671875" style="186"/>
    <col min="8" max="8" width="10.109375" style="186" bestFit="1" customWidth="1"/>
    <col min="9" max="9" width="18.88671875" style="186" bestFit="1" customWidth="1"/>
    <col min="10" max="16384" width="8.88671875" style="186"/>
  </cols>
  <sheetData>
    <row r="1" spans="1:12" ht="36" customHeight="1" x14ac:dyDescent="0.15">
      <c r="A1" s="184" t="s">
        <v>54</v>
      </c>
      <c r="B1" s="184"/>
      <c r="C1" s="185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25.5" customHeight="1" x14ac:dyDescent="0.15">
      <c r="A2" s="64" t="s">
        <v>92</v>
      </c>
      <c r="B2" s="187"/>
      <c r="C2" s="188"/>
      <c r="D2" s="189"/>
      <c r="E2" s="189"/>
      <c r="F2" s="189"/>
      <c r="G2" s="189"/>
      <c r="H2" s="189"/>
      <c r="I2" s="189"/>
      <c r="J2" s="189"/>
      <c r="K2" s="189"/>
      <c r="L2" s="128" t="s">
        <v>83</v>
      </c>
    </row>
    <row r="3" spans="1:12" ht="35.25" customHeight="1" x14ac:dyDescent="0.15">
      <c r="A3" s="190" t="s">
        <v>55</v>
      </c>
      <c r="B3" s="190" t="s">
        <v>40</v>
      </c>
      <c r="C3" s="191" t="s">
        <v>56</v>
      </c>
      <c r="D3" s="192" t="s">
        <v>98</v>
      </c>
      <c r="E3" s="190" t="s">
        <v>57</v>
      </c>
      <c r="F3" s="190" t="s">
        <v>58</v>
      </c>
      <c r="G3" s="190" t="s">
        <v>59</v>
      </c>
      <c r="H3" s="190" t="s">
        <v>95</v>
      </c>
      <c r="I3" s="190" t="s">
        <v>41</v>
      </c>
      <c r="J3" s="190" t="s">
        <v>60</v>
      </c>
      <c r="K3" s="190" t="s">
        <v>61</v>
      </c>
      <c r="L3" s="193" t="s">
        <v>1</v>
      </c>
    </row>
    <row r="4" spans="1:12" s="22" customFormat="1" ht="24" customHeight="1" x14ac:dyDescent="0.25">
      <c r="A4" s="143"/>
      <c r="B4" s="111"/>
      <c r="C4" s="112" t="s">
        <v>433</v>
      </c>
      <c r="D4" s="81"/>
      <c r="E4" s="211"/>
      <c r="F4" s="20"/>
      <c r="G4" s="19"/>
      <c r="H4" s="21"/>
      <c r="I4" s="19"/>
      <c r="J4" s="19"/>
      <c r="K4" s="19"/>
      <c r="L4" s="19"/>
    </row>
    <row r="5" spans="1:12" s="22" customFormat="1" ht="24" customHeight="1" x14ac:dyDescent="0.25">
      <c r="A5" s="143"/>
      <c r="B5" s="111"/>
      <c r="C5" s="80"/>
      <c r="D5" s="81"/>
      <c r="E5" s="211"/>
      <c r="F5" s="20"/>
      <c r="G5" s="19"/>
      <c r="H5" s="21"/>
      <c r="I5" s="19"/>
      <c r="J5" s="19"/>
      <c r="K5" s="19"/>
      <c r="L5" s="19"/>
    </row>
    <row r="6" spans="1:12" s="22" customFormat="1" ht="24" customHeight="1" x14ac:dyDescent="0.25">
      <c r="A6" s="143"/>
      <c r="B6" s="111"/>
      <c r="C6" s="80"/>
      <c r="D6" s="19"/>
      <c r="E6" s="211"/>
      <c r="F6" s="20"/>
      <c r="G6" s="19"/>
      <c r="H6" s="21"/>
      <c r="I6" s="19"/>
      <c r="J6" s="19"/>
      <c r="K6" s="19"/>
      <c r="L6" s="19"/>
    </row>
    <row r="7" spans="1:12" s="22" customFormat="1" ht="24" customHeight="1" x14ac:dyDescent="0.25">
      <c r="A7" s="143"/>
      <c r="B7" s="111"/>
      <c r="C7" s="80"/>
      <c r="D7" s="81"/>
      <c r="E7" s="211"/>
      <c r="F7" s="20"/>
      <c r="G7" s="19"/>
      <c r="H7" s="21"/>
      <c r="I7" s="19"/>
      <c r="J7" s="19"/>
      <c r="K7" s="19"/>
      <c r="L7" s="19"/>
    </row>
    <row r="8" spans="1:12" s="22" customFormat="1" ht="24" customHeight="1" x14ac:dyDescent="0.25">
      <c r="A8" s="143"/>
      <c r="B8" s="111"/>
      <c r="C8" s="112"/>
      <c r="D8" s="19"/>
      <c r="E8" s="229"/>
      <c r="F8" s="81"/>
      <c r="G8" s="60"/>
      <c r="H8" s="21"/>
      <c r="I8" s="19"/>
      <c r="J8" s="19"/>
      <c r="K8" s="19"/>
      <c r="L8" s="19"/>
    </row>
    <row r="9" spans="1:12" s="22" customFormat="1" ht="24" customHeight="1" x14ac:dyDescent="0.25">
      <c r="A9" s="143"/>
      <c r="B9" s="111"/>
      <c r="C9" s="80"/>
      <c r="D9" s="19"/>
      <c r="E9" s="10"/>
      <c r="F9" s="20"/>
      <c r="G9" s="19"/>
      <c r="H9" s="21"/>
      <c r="I9" s="19"/>
      <c r="J9" s="19"/>
      <c r="K9" s="19"/>
      <c r="L9" s="19"/>
    </row>
    <row r="10" spans="1:12" s="22" customFormat="1" ht="24" customHeight="1" x14ac:dyDescent="0.25">
      <c r="A10" s="143"/>
      <c r="B10" s="111"/>
      <c r="C10" s="112"/>
      <c r="D10" s="19"/>
      <c r="E10" s="10"/>
      <c r="F10" s="20"/>
      <c r="G10" s="19"/>
      <c r="H10" s="21"/>
      <c r="I10" s="19"/>
      <c r="J10" s="19"/>
      <c r="K10" s="19"/>
      <c r="L10" s="19"/>
    </row>
    <row r="11" spans="1:12" s="22" customFormat="1" ht="24" customHeight="1" x14ac:dyDescent="0.25">
      <c r="A11" s="143"/>
      <c r="B11" s="111"/>
      <c r="C11" s="80"/>
      <c r="D11" s="81"/>
      <c r="E11" s="211"/>
      <c r="F11" s="20"/>
      <c r="G11" s="19"/>
      <c r="H11" s="21"/>
      <c r="I11" s="19"/>
      <c r="J11" s="19"/>
      <c r="K11" s="19"/>
      <c r="L11" s="19"/>
    </row>
    <row r="12" spans="1:12" s="22" customFormat="1" ht="24" customHeight="1" x14ac:dyDescent="0.25">
      <c r="A12" s="143"/>
      <c r="B12" s="111"/>
      <c r="C12" s="112"/>
      <c r="D12" s="19"/>
      <c r="E12" s="229"/>
      <c r="F12" s="81"/>
      <c r="G12" s="60"/>
      <c r="H12" s="21"/>
      <c r="I12" s="19"/>
      <c r="J12" s="19"/>
      <c r="K12" s="19"/>
      <c r="L12" s="19"/>
    </row>
    <row r="13" spans="1:12" s="22" customFormat="1" ht="24" customHeight="1" x14ac:dyDescent="0.25">
      <c r="A13" s="143"/>
      <c r="B13" s="111"/>
      <c r="C13" s="80"/>
      <c r="D13" s="19"/>
      <c r="E13" s="10"/>
      <c r="F13" s="20"/>
      <c r="G13" s="19"/>
      <c r="H13" s="21"/>
      <c r="I13" s="19"/>
      <c r="J13" s="19"/>
      <c r="K13" s="19"/>
      <c r="L13" s="19"/>
    </row>
    <row r="14" spans="1:12" s="22" customFormat="1" ht="24" customHeight="1" x14ac:dyDescent="0.25">
      <c r="A14" s="143"/>
      <c r="B14" s="111"/>
      <c r="C14" s="112"/>
      <c r="D14" s="19"/>
      <c r="E14" s="10"/>
      <c r="F14" s="20"/>
      <c r="G14" s="19"/>
      <c r="H14" s="21"/>
      <c r="I14" s="19"/>
      <c r="J14" s="19"/>
      <c r="K14" s="19"/>
      <c r="L14" s="19"/>
    </row>
    <row r="15" spans="1:12" s="22" customFormat="1" ht="24" customHeight="1" x14ac:dyDescent="0.25">
      <c r="A15" s="143"/>
      <c r="B15" s="111"/>
      <c r="C15" s="80"/>
      <c r="D15" s="19"/>
      <c r="E15" s="10"/>
      <c r="F15" s="20"/>
      <c r="G15" s="19"/>
      <c r="H15" s="21"/>
      <c r="I15" s="19"/>
      <c r="J15" s="19"/>
      <c r="K15" s="19"/>
      <c r="L15" s="19"/>
    </row>
    <row r="16" spans="1:12" s="22" customFormat="1" ht="24" customHeight="1" x14ac:dyDescent="0.25">
      <c r="A16" s="143"/>
      <c r="B16" s="111"/>
      <c r="C16" s="80"/>
      <c r="D16" s="19"/>
      <c r="E16" s="10"/>
      <c r="F16" s="20"/>
      <c r="G16" s="19"/>
      <c r="H16" s="21"/>
      <c r="I16" s="19"/>
      <c r="J16" s="19"/>
      <c r="K16" s="19"/>
      <c r="L16" s="19"/>
    </row>
    <row r="17" spans="1:12" s="22" customFormat="1" ht="24" customHeight="1" x14ac:dyDescent="0.25">
      <c r="A17" s="143"/>
      <c r="B17" s="111"/>
      <c r="C17" s="112"/>
      <c r="D17" s="19"/>
      <c r="E17" s="10"/>
      <c r="F17" s="20"/>
      <c r="G17" s="19"/>
      <c r="H17" s="21"/>
      <c r="I17" s="19"/>
      <c r="J17" s="19"/>
      <c r="K17" s="19"/>
      <c r="L17" s="19"/>
    </row>
    <row r="18" spans="1:12" s="22" customFormat="1" ht="24" customHeight="1" x14ac:dyDescent="0.25">
      <c r="A18" s="143"/>
      <c r="B18" s="111"/>
      <c r="C18" s="80"/>
      <c r="D18" s="19"/>
      <c r="E18" s="10"/>
      <c r="F18" s="20"/>
      <c r="G18" s="19"/>
      <c r="H18" s="21"/>
      <c r="I18" s="19"/>
      <c r="J18" s="19"/>
      <c r="K18" s="19"/>
      <c r="L18" s="19"/>
    </row>
    <row r="19" spans="1:12" s="22" customFormat="1" ht="24" customHeight="1" x14ac:dyDescent="0.25">
      <c r="A19" s="143"/>
      <c r="B19" s="111"/>
      <c r="C19" s="112"/>
      <c r="D19" s="19"/>
      <c r="E19" s="10"/>
      <c r="F19" s="20"/>
      <c r="G19" s="19"/>
      <c r="H19" s="21"/>
      <c r="I19" s="19"/>
      <c r="J19" s="19"/>
      <c r="K19" s="19"/>
      <c r="L19" s="19"/>
    </row>
    <row r="20" spans="1:12" s="22" customFormat="1" ht="24" customHeight="1" x14ac:dyDescent="0.25">
      <c r="A20" s="143"/>
      <c r="B20" s="111"/>
      <c r="C20" s="80"/>
      <c r="D20" s="19"/>
      <c r="E20" s="10"/>
      <c r="F20" s="20"/>
      <c r="G20" s="19"/>
      <c r="H20" s="21"/>
      <c r="I20" s="19"/>
      <c r="J20" s="19"/>
      <c r="K20" s="19"/>
      <c r="L20" s="19"/>
    </row>
    <row r="21" spans="1:12" s="22" customFormat="1" ht="24" customHeight="1" x14ac:dyDescent="0.25">
      <c r="A21" s="143"/>
      <c r="B21" s="111"/>
      <c r="C21" s="80"/>
      <c r="D21" s="19"/>
      <c r="E21" s="10"/>
      <c r="F21" s="20"/>
      <c r="G21" s="19"/>
      <c r="H21" s="21"/>
      <c r="I21" s="19"/>
      <c r="J21" s="19"/>
      <c r="K21" s="19"/>
      <c r="L21" s="19"/>
    </row>
  </sheetData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8.6640625" style="199" customWidth="1"/>
    <col min="2" max="2" width="8.77734375" style="199" customWidth="1"/>
    <col min="3" max="3" width="44.21875" style="200" customWidth="1"/>
    <col min="4" max="4" width="10.88671875" style="199" customWidth="1"/>
    <col min="5" max="5" width="12.44140625" style="199" customWidth="1"/>
    <col min="6" max="6" width="18.88671875" style="199" customWidth="1"/>
    <col min="7" max="7" width="11.21875" style="199" customWidth="1"/>
    <col min="8" max="9" width="12.44140625" style="199" customWidth="1"/>
    <col min="10" max="16384" width="8.88671875" style="59"/>
  </cols>
  <sheetData>
    <row r="1" spans="1:12" ht="36" customHeight="1" x14ac:dyDescent="0.15">
      <c r="A1" s="184" t="s">
        <v>68</v>
      </c>
      <c r="B1" s="184"/>
      <c r="C1" s="185"/>
      <c r="D1" s="184"/>
      <c r="E1" s="184"/>
      <c r="F1" s="184"/>
      <c r="G1" s="184"/>
      <c r="H1" s="184"/>
      <c r="I1" s="184"/>
      <c r="J1" s="171"/>
      <c r="K1" s="171"/>
      <c r="L1" s="171"/>
    </row>
    <row r="2" spans="1:12" s="22" customFormat="1" ht="25.5" customHeight="1" x14ac:dyDescent="0.25">
      <c r="A2" s="64" t="s">
        <v>92</v>
      </c>
      <c r="B2" s="187"/>
      <c r="C2" s="188"/>
      <c r="D2" s="189"/>
      <c r="E2" s="189"/>
      <c r="F2" s="189"/>
      <c r="G2" s="189"/>
      <c r="H2" s="189"/>
      <c r="I2" s="128" t="s">
        <v>83</v>
      </c>
      <c r="J2" s="189"/>
      <c r="K2" s="189"/>
      <c r="L2" s="189"/>
    </row>
    <row r="3" spans="1:12" ht="35.25" customHeight="1" x14ac:dyDescent="0.15">
      <c r="A3" s="194" t="s">
        <v>39</v>
      </c>
      <c r="B3" s="195" t="s">
        <v>40</v>
      </c>
      <c r="C3" s="196" t="s">
        <v>52</v>
      </c>
      <c r="D3" s="196" t="s">
        <v>0</v>
      </c>
      <c r="E3" s="197" t="s">
        <v>94</v>
      </c>
      <c r="F3" s="194" t="s">
        <v>41</v>
      </c>
      <c r="G3" s="194" t="s">
        <v>42</v>
      </c>
      <c r="H3" s="194" t="s">
        <v>43</v>
      </c>
      <c r="I3" s="198" t="s">
        <v>1</v>
      </c>
    </row>
    <row r="4" spans="1:12" s="186" customFormat="1" ht="24" customHeight="1" x14ac:dyDescent="0.15">
      <c r="A4" s="143">
        <v>2022</v>
      </c>
      <c r="B4" s="111">
        <v>1</v>
      </c>
      <c r="C4" s="98" t="s">
        <v>434</v>
      </c>
      <c r="D4" s="81" t="s">
        <v>353</v>
      </c>
      <c r="E4" s="21">
        <v>17000000</v>
      </c>
      <c r="F4" s="19" t="s">
        <v>356</v>
      </c>
      <c r="G4" s="19" t="s">
        <v>364</v>
      </c>
      <c r="H4" s="19" t="s">
        <v>365</v>
      </c>
      <c r="I4" s="60"/>
      <c r="J4" s="59"/>
      <c r="K4" s="59"/>
      <c r="L4" s="59"/>
    </row>
    <row r="5" spans="1:12" s="186" customFormat="1" ht="24" customHeight="1" x14ac:dyDescent="0.15">
      <c r="A5" s="143">
        <v>2022</v>
      </c>
      <c r="B5" s="110">
        <v>1</v>
      </c>
      <c r="C5" s="98" t="s">
        <v>435</v>
      </c>
      <c r="D5" s="81" t="s">
        <v>353</v>
      </c>
      <c r="E5" s="82">
        <v>10000000</v>
      </c>
      <c r="F5" s="19" t="s">
        <v>439</v>
      </c>
      <c r="G5" s="19" t="s">
        <v>440</v>
      </c>
      <c r="H5" s="19" t="s">
        <v>441</v>
      </c>
      <c r="I5" s="60"/>
      <c r="J5" s="59"/>
      <c r="K5" s="59"/>
      <c r="L5" s="59"/>
    </row>
    <row r="6" spans="1:12" s="22" customFormat="1" ht="24" customHeight="1" x14ac:dyDescent="0.25">
      <c r="A6" s="143">
        <v>2022</v>
      </c>
      <c r="B6" s="110">
        <v>1</v>
      </c>
      <c r="C6" s="98" t="s">
        <v>436</v>
      </c>
      <c r="D6" s="81" t="s">
        <v>353</v>
      </c>
      <c r="E6" s="82">
        <v>5000000</v>
      </c>
      <c r="F6" s="19" t="s">
        <v>439</v>
      </c>
      <c r="G6" s="19" t="s">
        <v>366</v>
      </c>
      <c r="H6" s="19" t="s">
        <v>367</v>
      </c>
      <c r="I6" s="19"/>
    </row>
    <row r="7" spans="1:12" ht="24" customHeight="1" x14ac:dyDescent="0.15">
      <c r="A7" s="143">
        <v>2022</v>
      </c>
      <c r="B7" s="111">
        <v>1</v>
      </c>
      <c r="C7" s="98" t="s">
        <v>437</v>
      </c>
      <c r="D7" s="81" t="s">
        <v>438</v>
      </c>
      <c r="E7" s="21">
        <v>57960000</v>
      </c>
      <c r="F7" s="19" t="s">
        <v>368</v>
      </c>
      <c r="G7" s="19" t="s">
        <v>442</v>
      </c>
      <c r="H7" s="19" t="s">
        <v>443</v>
      </c>
      <c r="I7" s="60"/>
    </row>
    <row r="8" spans="1:12" ht="24" customHeight="1" x14ac:dyDescent="0.15">
      <c r="A8" s="143"/>
      <c r="B8" s="110"/>
      <c r="C8" s="112" t="s">
        <v>325</v>
      </c>
      <c r="D8" s="81"/>
      <c r="E8" s="21"/>
      <c r="F8" s="19"/>
      <c r="G8" s="19"/>
      <c r="H8" s="19"/>
      <c r="I8" s="226"/>
    </row>
    <row r="9" spans="1:12" ht="24" customHeight="1" x14ac:dyDescent="0.15">
      <c r="A9" s="143"/>
      <c r="B9" s="111"/>
      <c r="C9" s="98"/>
      <c r="D9" s="81"/>
      <c r="E9" s="21"/>
      <c r="F9" s="19"/>
      <c r="G9" s="19"/>
      <c r="H9" s="19"/>
      <c r="I9" s="60"/>
    </row>
    <row r="10" spans="1:12" ht="24" customHeight="1" x14ac:dyDescent="0.15">
      <c r="A10" s="143"/>
      <c r="B10" s="110"/>
      <c r="C10" s="98"/>
      <c r="D10" s="81"/>
      <c r="E10" s="141"/>
      <c r="F10" s="81"/>
      <c r="G10" s="60"/>
      <c r="H10" s="141"/>
      <c r="I10" s="60"/>
    </row>
    <row r="11" spans="1:12" ht="24" customHeight="1" x14ac:dyDescent="0.15">
      <c r="A11" s="143"/>
      <c r="B11" s="110"/>
      <c r="C11" s="98"/>
      <c r="D11" s="81"/>
      <c r="E11" s="141"/>
      <c r="F11" s="81"/>
      <c r="G11" s="60"/>
      <c r="H11" s="141"/>
      <c r="I11" s="60"/>
    </row>
    <row r="12" spans="1:12" s="142" customFormat="1" ht="24" customHeight="1" x14ac:dyDescent="0.15">
      <c r="A12" s="143"/>
      <c r="B12" s="110"/>
      <c r="C12" s="98"/>
      <c r="D12" s="81"/>
      <c r="E12" s="141"/>
      <c r="F12" s="81"/>
      <c r="G12" s="60"/>
      <c r="H12" s="60"/>
      <c r="I12" s="60"/>
      <c r="J12" s="59"/>
      <c r="K12" s="59"/>
      <c r="L12" s="59"/>
    </row>
    <row r="13" spans="1:12" s="142" customFormat="1" ht="24" customHeight="1" x14ac:dyDescent="0.15">
      <c r="A13" s="143"/>
      <c r="B13" s="111"/>
      <c r="C13" s="98"/>
      <c r="D13" s="81"/>
      <c r="E13" s="21"/>
      <c r="F13" s="19"/>
      <c r="G13" s="19"/>
      <c r="H13" s="19"/>
      <c r="I13" s="60"/>
      <c r="J13" s="59"/>
      <c r="K13" s="59"/>
      <c r="L13" s="59"/>
    </row>
    <row r="14" spans="1:12" ht="24" customHeight="1" x14ac:dyDescent="0.15">
      <c r="A14" s="143"/>
      <c r="B14" s="110"/>
      <c r="C14" s="98"/>
      <c r="D14" s="81"/>
      <c r="E14" s="21"/>
      <c r="F14" s="19"/>
      <c r="G14" s="19"/>
      <c r="H14" s="19"/>
      <c r="I14" s="226"/>
    </row>
    <row r="15" spans="1:12" s="186" customFormat="1" ht="24" customHeight="1" x14ac:dyDescent="0.15">
      <c r="A15" s="143"/>
      <c r="B15" s="111"/>
      <c r="C15" s="98"/>
      <c r="D15" s="81"/>
      <c r="E15" s="21"/>
      <c r="F15" s="19"/>
      <c r="G15" s="19"/>
      <c r="H15" s="19"/>
      <c r="I15" s="60"/>
      <c r="J15" s="59"/>
      <c r="K15" s="59"/>
      <c r="L15" s="59"/>
    </row>
    <row r="16" spans="1:12" s="186" customFormat="1" ht="24" customHeight="1" x14ac:dyDescent="0.15">
      <c r="A16" s="144"/>
      <c r="B16" s="110"/>
      <c r="C16" s="182"/>
      <c r="D16" s="81"/>
      <c r="E16" s="82"/>
      <c r="F16" s="19"/>
      <c r="G16" s="60"/>
      <c r="H16" s="19"/>
      <c r="I16" s="60"/>
      <c r="J16" s="59"/>
      <c r="K16" s="59"/>
      <c r="L16" s="59"/>
    </row>
    <row r="17" spans="1:12" s="186" customFormat="1" ht="24" customHeight="1" x14ac:dyDescent="0.15">
      <c r="A17" s="144"/>
      <c r="B17" s="110"/>
      <c r="C17" s="182"/>
      <c r="D17" s="81"/>
      <c r="E17" s="82"/>
      <c r="F17" s="19"/>
      <c r="G17" s="60"/>
      <c r="H17" s="19"/>
      <c r="I17" s="60"/>
      <c r="J17" s="59"/>
      <c r="K17" s="59"/>
      <c r="L17" s="59"/>
    </row>
    <row r="18" spans="1:12" s="186" customFormat="1" ht="24" customHeight="1" x14ac:dyDescent="0.15">
      <c r="A18" s="144"/>
      <c r="B18" s="110"/>
      <c r="C18" s="182"/>
      <c r="D18" s="81"/>
      <c r="E18" s="82"/>
      <c r="F18" s="19"/>
      <c r="G18" s="60"/>
      <c r="H18" s="19"/>
      <c r="I18" s="60"/>
      <c r="J18" s="59"/>
      <c r="K18" s="59"/>
      <c r="L18" s="59"/>
    </row>
    <row r="19" spans="1:12" s="186" customFormat="1" ht="24" customHeight="1" x14ac:dyDescent="0.15">
      <c r="A19" s="144"/>
      <c r="B19" s="110"/>
      <c r="C19" s="182"/>
      <c r="D19" s="81"/>
      <c r="E19" s="82"/>
      <c r="F19" s="19"/>
      <c r="G19" s="60"/>
      <c r="H19" s="19"/>
      <c r="I19" s="60"/>
      <c r="J19" s="59"/>
      <c r="K19" s="59"/>
      <c r="L19" s="59"/>
    </row>
    <row r="20" spans="1:12" s="186" customFormat="1" ht="24" customHeight="1" x14ac:dyDescent="0.15">
      <c r="A20" s="144"/>
      <c r="B20" s="110"/>
      <c r="C20" s="182"/>
      <c r="D20" s="81"/>
      <c r="E20" s="82"/>
      <c r="F20" s="19"/>
      <c r="G20" s="60"/>
      <c r="H20" s="19"/>
      <c r="I20" s="60"/>
      <c r="J20" s="59"/>
      <c r="K20" s="59"/>
      <c r="L20" s="59"/>
    </row>
    <row r="21" spans="1:12" s="186" customFormat="1" ht="24" customHeight="1" x14ac:dyDescent="0.15">
      <c r="A21" s="144"/>
      <c r="B21" s="110"/>
      <c r="C21" s="182"/>
      <c r="D21" s="81"/>
      <c r="E21" s="82"/>
      <c r="F21" s="19"/>
      <c r="G21" s="60"/>
      <c r="H21" s="19"/>
      <c r="I21" s="60"/>
      <c r="J21" s="59"/>
      <c r="K21" s="59"/>
      <c r="L21" s="5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8.6640625" style="199" customWidth="1"/>
    <col min="2" max="2" width="8.77734375" style="199" customWidth="1"/>
    <col min="3" max="3" width="46.6640625" style="200" bestFit="1" customWidth="1"/>
    <col min="4" max="4" width="10.88671875" style="199" customWidth="1"/>
    <col min="5" max="8" width="12.44140625" style="199" customWidth="1"/>
    <col min="9" max="10" width="11.33203125" style="199" customWidth="1"/>
    <col min="11" max="11" width="11.6640625" style="202" customWidth="1"/>
    <col min="12" max="12" width="11.33203125" style="199" bestFit="1" customWidth="1"/>
    <col min="13" max="13" width="8.88671875" style="199"/>
    <col min="14" max="16384" width="8.88671875" style="59"/>
  </cols>
  <sheetData>
    <row r="1" spans="1:13" ht="36" customHeight="1" x14ac:dyDescent="0.15">
      <c r="A1" s="184" t="s">
        <v>71</v>
      </c>
      <c r="B1" s="184"/>
      <c r="C1" s="185"/>
      <c r="D1" s="184"/>
      <c r="E1" s="184"/>
      <c r="F1" s="184"/>
      <c r="G1" s="184"/>
      <c r="H1" s="184"/>
      <c r="I1" s="184"/>
      <c r="J1" s="184"/>
      <c r="K1" s="184"/>
      <c r="L1" s="184"/>
      <c r="M1" s="201"/>
    </row>
    <row r="2" spans="1:13" s="22" customFormat="1" ht="25.5" customHeight="1" x14ac:dyDescent="0.25">
      <c r="A2" s="64" t="s">
        <v>92</v>
      </c>
      <c r="B2" s="187"/>
      <c r="C2" s="188"/>
      <c r="D2" s="189"/>
      <c r="E2" s="189"/>
      <c r="F2" s="189"/>
      <c r="G2" s="189"/>
      <c r="H2" s="189"/>
      <c r="I2" s="189"/>
      <c r="J2" s="189"/>
      <c r="K2" s="189"/>
      <c r="L2" s="189"/>
      <c r="M2" s="128" t="s">
        <v>83</v>
      </c>
    </row>
    <row r="3" spans="1:13" ht="35.25" customHeight="1" x14ac:dyDescent="0.15">
      <c r="A3" s="194" t="s">
        <v>39</v>
      </c>
      <c r="B3" s="195" t="s">
        <v>40</v>
      </c>
      <c r="C3" s="196" t="s">
        <v>70</v>
      </c>
      <c r="D3" s="194" t="s">
        <v>69</v>
      </c>
      <c r="E3" s="195" t="s">
        <v>0</v>
      </c>
      <c r="F3" s="195" t="s">
        <v>87</v>
      </c>
      <c r="G3" s="195" t="s">
        <v>86</v>
      </c>
      <c r="H3" s="195" t="s">
        <v>85</v>
      </c>
      <c r="I3" s="195" t="s">
        <v>84</v>
      </c>
      <c r="J3" s="194" t="s">
        <v>41</v>
      </c>
      <c r="K3" s="194" t="s">
        <v>42</v>
      </c>
      <c r="L3" s="194" t="s">
        <v>43</v>
      </c>
      <c r="M3" s="198" t="s">
        <v>1</v>
      </c>
    </row>
    <row r="4" spans="1:13" s="22" customFormat="1" ht="24" customHeight="1" x14ac:dyDescent="0.25">
      <c r="A4" s="143">
        <v>2022</v>
      </c>
      <c r="B4" s="110">
        <v>1</v>
      </c>
      <c r="C4" s="228" t="s">
        <v>444</v>
      </c>
      <c r="D4" s="19" t="s">
        <v>369</v>
      </c>
      <c r="E4" s="10" t="s">
        <v>445</v>
      </c>
      <c r="F4" s="83">
        <v>10000000</v>
      </c>
      <c r="G4" s="84" t="s">
        <v>360</v>
      </c>
      <c r="H4" s="84"/>
      <c r="I4" s="83">
        <f>SUM(F4:H4)</f>
        <v>10000000</v>
      </c>
      <c r="J4" s="19" t="s">
        <v>356</v>
      </c>
      <c r="K4" s="19" t="s">
        <v>357</v>
      </c>
      <c r="L4" s="19" t="s">
        <v>358</v>
      </c>
      <c r="M4" s="21"/>
    </row>
    <row r="5" spans="1:13" s="22" customFormat="1" ht="24" customHeight="1" x14ac:dyDescent="0.25">
      <c r="A5" s="143"/>
      <c r="B5" s="110"/>
      <c r="C5" s="112" t="s">
        <v>127</v>
      </c>
      <c r="D5" s="19"/>
      <c r="E5" s="10"/>
      <c r="F5" s="83"/>
      <c r="G5" s="84"/>
      <c r="H5" s="84"/>
      <c r="I5" s="83"/>
      <c r="J5" s="19"/>
      <c r="K5" s="19"/>
      <c r="L5" s="19"/>
      <c r="M5" s="21"/>
    </row>
    <row r="6" spans="1:13" s="22" customFormat="1" ht="24" customHeight="1" x14ac:dyDescent="0.25">
      <c r="A6" s="143"/>
      <c r="B6" s="111"/>
      <c r="C6" s="62"/>
      <c r="D6" s="19"/>
      <c r="E6" s="10"/>
      <c r="F6" s="83"/>
      <c r="G6" s="84"/>
      <c r="H6" s="84"/>
      <c r="I6" s="227"/>
      <c r="J6" s="19"/>
      <c r="K6" s="19"/>
      <c r="L6" s="19"/>
      <c r="M6" s="21"/>
    </row>
    <row r="7" spans="1:13" s="22" customFormat="1" ht="24" customHeight="1" x14ac:dyDescent="0.25">
      <c r="A7" s="19"/>
      <c r="B7" s="60"/>
      <c r="C7" s="62"/>
      <c r="D7" s="19"/>
      <c r="E7" s="10"/>
      <c r="F7" s="83"/>
      <c r="G7" s="84"/>
      <c r="H7" s="84"/>
      <c r="I7" s="84"/>
      <c r="J7" s="19"/>
      <c r="K7" s="19"/>
      <c r="L7" s="19"/>
      <c r="M7" s="21"/>
    </row>
    <row r="8" spans="1:13" s="22" customFormat="1" ht="24" customHeight="1" x14ac:dyDescent="0.25">
      <c r="A8" s="19"/>
      <c r="B8" s="60"/>
      <c r="C8" s="62"/>
      <c r="D8" s="19"/>
      <c r="E8" s="10"/>
      <c r="F8" s="83"/>
      <c r="G8" s="84"/>
      <c r="H8" s="84"/>
      <c r="I8" s="84"/>
      <c r="J8" s="19"/>
      <c r="K8" s="19"/>
      <c r="L8" s="19"/>
      <c r="M8" s="21"/>
    </row>
    <row r="9" spans="1:13" s="22" customFormat="1" ht="24" customHeight="1" x14ac:dyDescent="0.25">
      <c r="A9" s="19"/>
      <c r="B9" s="60"/>
      <c r="C9" s="62"/>
      <c r="D9" s="19"/>
      <c r="E9" s="10"/>
      <c r="F9" s="83"/>
      <c r="G9" s="84"/>
      <c r="H9" s="84"/>
      <c r="I9" s="84"/>
      <c r="J9" s="19"/>
      <c r="K9" s="19"/>
      <c r="L9" s="19"/>
      <c r="M9" s="21"/>
    </row>
    <row r="10" spans="1:13" s="22" customFormat="1" ht="24" customHeight="1" x14ac:dyDescent="0.25">
      <c r="A10" s="19"/>
      <c r="B10" s="60"/>
      <c r="C10" s="62"/>
      <c r="D10" s="19"/>
      <c r="E10" s="10"/>
      <c r="F10" s="83"/>
      <c r="G10" s="84"/>
      <c r="H10" s="84"/>
      <c r="I10" s="84"/>
      <c r="J10" s="19"/>
      <c r="K10" s="19"/>
      <c r="L10" s="19"/>
      <c r="M10" s="21"/>
    </row>
    <row r="11" spans="1:13" s="22" customFormat="1" ht="24" customHeight="1" x14ac:dyDescent="0.25">
      <c r="A11" s="19"/>
      <c r="B11" s="60"/>
      <c r="C11" s="62"/>
      <c r="D11" s="19"/>
      <c r="E11" s="10"/>
      <c r="F11" s="83"/>
      <c r="G11" s="84"/>
      <c r="H11" s="84"/>
      <c r="I11" s="84"/>
      <c r="J11" s="19"/>
      <c r="K11" s="19"/>
      <c r="L11" s="19"/>
      <c r="M11" s="21"/>
    </row>
    <row r="12" spans="1:13" s="22" customFormat="1" ht="24" customHeight="1" x14ac:dyDescent="0.25">
      <c r="A12" s="19"/>
      <c r="B12" s="60"/>
      <c r="C12" s="88"/>
      <c r="D12" s="19"/>
      <c r="E12" s="10"/>
      <c r="F12" s="83"/>
      <c r="G12" s="84"/>
      <c r="H12" s="84"/>
      <c r="I12" s="84"/>
      <c r="J12" s="19"/>
      <c r="K12" s="19"/>
      <c r="L12" s="19"/>
      <c r="M12" s="21"/>
    </row>
    <row r="13" spans="1:13" s="22" customFormat="1" ht="24" customHeight="1" x14ac:dyDescent="0.25">
      <c r="A13" s="19"/>
      <c r="B13" s="60"/>
      <c r="C13" s="62"/>
      <c r="D13" s="19"/>
      <c r="E13" s="10"/>
      <c r="F13" s="83"/>
      <c r="G13" s="84"/>
      <c r="H13" s="84"/>
      <c r="I13" s="84"/>
      <c r="J13" s="19"/>
      <c r="K13" s="19"/>
      <c r="L13" s="19"/>
      <c r="M13" s="21"/>
    </row>
    <row r="14" spans="1:13" s="22" customFormat="1" ht="24" customHeight="1" x14ac:dyDescent="0.25">
      <c r="A14" s="19"/>
      <c r="B14" s="60"/>
      <c r="C14" s="88"/>
      <c r="D14" s="19"/>
      <c r="E14" s="10"/>
      <c r="F14" s="83"/>
      <c r="G14" s="84"/>
      <c r="H14" s="84"/>
      <c r="I14" s="84"/>
      <c r="J14" s="19"/>
      <c r="K14" s="19"/>
      <c r="L14" s="19"/>
      <c r="M14" s="21"/>
    </row>
    <row r="15" spans="1:13" s="22" customFormat="1" ht="24" customHeight="1" x14ac:dyDescent="0.25">
      <c r="A15" s="19"/>
      <c r="B15" s="60"/>
      <c r="C15" s="62"/>
      <c r="D15" s="19"/>
      <c r="E15" s="10"/>
      <c r="F15" s="83"/>
      <c r="G15" s="84"/>
      <c r="H15" s="84"/>
      <c r="I15" s="84"/>
      <c r="J15" s="19"/>
      <c r="K15" s="19"/>
      <c r="L15" s="19"/>
      <c r="M15" s="21"/>
    </row>
    <row r="16" spans="1:13" s="22" customFormat="1" ht="24" customHeight="1" x14ac:dyDescent="0.25">
      <c r="A16" s="19"/>
      <c r="B16" s="60"/>
      <c r="C16" s="62"/>
      <c r="D16" s="19"/>
      <c r="E16" s="10"/>
      <c r="F16" s="83"/>
      <c r="G16" s="84"/>
      <c r="H16" s="84"/>
      <c r="I16" s="84"/>
      <c r="J16" s="19"/>
      <c r="K16" s="19"/>
      <c r="L16" s="19"/>
      <c r="M16" s="21"/>
    </row>
    <row r="17" spans="1:13" s="22" customFormat="1" ht="24" customHeight="1" x14ac:dyDescent="0.25">
      <c r="A17" s="19"/>
      <c r="B17" s="60"/>
      <c r="C17" s="62"/>
      <c r="D17" s="19"/>
      <c r="E17" s="10"/>
      <c r="F17" s="83"/>
      <c r="G17" s="84"/>
      <c r="H17" s="84"/>
      <c r="I17" s="84"/>
      <c r="J17" s="19"/>
      <c r="K17" s="19"/>
      <c r="L17" s="19"/>
      <c r="M17" s="21"/>
    </row>
    <row r="18" spans="1:13" s="22" customFormat="1" ht="24" customHeight="1" x14ac:dyDescent="0.25">
      <c r="A18" s="19"/>
      <c r="B18" s="60"/>
      <c r="C18" s="62"/>
      <c r="D18" s="19"/>
      <c r="E18" s="10"/>
      <c r="F18" s="83"/>
      <c r="G18" s="84"/>
      <c r="H18" s="84"/>
      <c r="I18" s="84"/>
      <c r="J18" s="19"/>
      <c r="K18" s="19"/>
      <c r="L18" s="19"/>
      <c r="M18" s="21"/>
    </row>
    <row r="19" spans="1:13" s="22" customFormat="1" ht="24" customHeight="1" x14ac:dyDescent="0.25">
      <c r="A19" s="19"/>
      <c r="B19" s="60"/>
      <c r="C19" s="62"/>
      <c r="D19" s="19"/>
      <c r="E19" s="10"/>
      <c r="F19" s="83"/>
      <c r="G19" s="84"/>
      <c r="H19" s="84"/>
      <c r="I19" s="84"/>
      <c r="J19" s="19"/>
      <c r="K19" s="19"/>
      <c r="L19" s="19"/>
      <c r="M19" s="21"/>
    </row>
    <row r="20" spans="1:13" s="22" customFormat="1" ht="24" customHeight="1" x14ac:dyDescent="0.25">
      <c r="A20" s="19"/>
      <c r="B20" s="60"/>
      <c r="C20" s="62"/>
      <c r="D20" s="19"/>
      <c r="E20" s="10"/>
      <c r="F20" s="83"/>
      <c r="G20" s="84"/>
      <c r="H20" s="84"/>
      <c r="I20" s="84"/>
      <c r="J20" s="19"/>
      <c r="K20" s="19"/>
      <c r="L20" s="19"/>
      <c r="M20" s="21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2" style="31" customWidth="1"/>
    <col min="2" max="2" width="56.5546875" style="31" customWidth="1"/>
    <col min="3" max="3" width="9.5546875" style="31" customWidth="1"/>
    <col min="4" max="4" width="8.88671875" style="31" customWidth="1"/>
    <col min="5" max="5" width="9.21875" style="31" customWidth="1"/>
    <col min="6" max="8" width="9.6640625" style="31" customWidth="1"/>
    <col min="9" max="9" width="11.109375" style="31" customWidth="1"/>
    <col min="10" max="10" width="9.6640625" style="31" customWidth="1"/>
    <col min="11" max="11" width="8.44140625" style="31" customWidth="1"/>
    <col min="12" max="12" width="1.5546875" style="18" customWidth="1"/>
    <col min="13" max="13" width="8.88671875" style="18" hidden="1" customWidth="1"/>
    <col min="14" max="15" width="9.6640625" style="31" hidden="1" customWidth="1"/>
    <col min="16" max="16" width="8.88671875" style="18" hidden="1" customWidth="1"/>
    <col min="17" max="17" width="12.6640625" style="18" hidden="1" customWidth="1"/>
    <col min="18" max="18" width="8.88671875" style="18" customWidth="1"/>
    <col min="19" max="16384" width="8.88671875" style="18"/>
  </cols>
  <sheetData>
    <row r="1" spans="1:18" ht="36" customHeight="1" x14ac:dyDescent="0.15">
      <c r="A1" s="11" t="s">
        <v>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40"/>
      <c r="N1" s="18"/>
      <c r="O1" s="18"/>
    </row>
    <row r="2" spans="1:18" ht="25.5" customHeight="1" x14ac:dyDescent="0.15">
      <c r="A2" s="52" t="s">
        <v>92</v>
      </c>
      <c r="B2" s="24"/>
      <c r="C2" s="24"/>
      <c r="D2" s="26"/>
      <c r="E2" s="26"/>
      <c r="F2" s="26"/>
      <c r="G2" s="26"/>
      <c r="H2" s="26"/>
      <c r="I2" s="26"/>
      <c r="J2" s="26"/>
      <c r="K2" s="27" t="s">
        <v>81</v>
      </c>
      <c r="N2" s="26"/>
      <c r="O2" s="26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6" t="s">
        <v>8</v>
      </c>
      <c r="O3" s="16" t="s">
        <v>9</v>
      </c>
    </row>
    <row r="4" spans="1:18" ht="24" customHeight="1" x14ac:dyDescent="0.15">
      <c r="A4" s="203" t="s">
        <v>380</v>
      </c>
      <c r="B4" s="17" t="s">
        <v>381</v>
      </c>
      <c r="C4" s="50" t="s">
        <v>376</v>
      </c>
      <c r="D4" s="231">
        <v>44531</v>
      </c>
      <c r="E4" s="231">
        <v>44538</v>
      </c>
      <c r="F4" s="231">
        <v>44538</v>
      </c>
      <c r="G4" s="15">
        <v>56556000</v>
      </c>
      <c r="H4" s="15">
        <v>51414545</v>
      </c>
      <c r="I4" s="15" t="s">
        <v>388</v>
      </c>
      <c r="J4" s="15" t="s">
        <v>383</v>
      </c>
      <c r="K4" s="15"/>
      <c r="M4" s="36">
        <f t="shared" ref="M4:M13" si="0">H4/G4</f>
        <v>0.90909090105382273</v>
      </c>
      <c r="N4" s="15">
        <v>4600</v>
      </c>
      <c r="O4" s="15">
        <v>4181</v>
      </c>
      <c r="P4" s="36">
        <f t="shared" ref="P4:P13" si="1">O4/N4</f>
        <v>0.90891304347826085</v>
      </c>
      <c r="Q4" s="37"/>
      <c r="R4" s="37"/>
    </row>
    <row r="5" spans="1:18" ht="24" customHeight="1" x14ac:dyDescent="0.15">
      <c r="A5" s="203" t="s">
        <v>380</v>
      </c>
      <c r="B5" s="17" t="s">
        <v>379</v>
      </c>
      <c r="C5" s="50" t="s">
        <v>376</v>
      </c>
      <c r="D5" s="231">
        <v>44532</v>
      </c>
      <c r="E5" s="231">
        <v>44538</v>
      </c>
      <c r="F5" s="231">
        <v>44538</v>
      </c>
      <c r="G5" s="15">
        <v>37660000</v>
      </c>
      <c r="H5" s="15">
        <v>34236364</v>
      </c>
      <c r="I5" s="15" t="s">
        <v>386</v>
      </c>
      <c r="J5" s="15" t="s">
        <v>383</v>
      </c>
      <c r="K5" s="15"/>
      <c r="M5" s="36">
        <f t="shared" si="0"/>
        <v>0.9090909187466808</v>
      </c>
      <c r="N5" s="15">
        <v>4600</v>
      </c>
      <c r="O5" s="15">
        <v>4181</v>
      </c>
      <c r="P5" s="36">
        <f t="shared" si="1"/>
        <v>0.90891304347826085</v>
      </c>
      <c r="Q5" s="37"/>
      <c r="R5" s="37"/>
    </row>
    <row r="6" spans="1:18" ht="24" customHeight="1" x14ac:dyDescent="0.15">
      <c r="A6" s="203" t="s">
        <v>380</v>
      </c>
      <c r="B6" s="17" t="s">
        <v>447</v>
      </c>
      <c r="C6" s="50" t="s">
        <v>463</v>
      </c>
      <c r="D6" s="231" t="s">
        <v>465</v>
      </c>
      <c r="E6" s="231" t="s">
        <v>467</v>
      </c>
      <c r="F6" s="231" t="s">
        <v>468</v>
      </c>
      <c r="G6" s="15">
        <v>6300</v>
      </c>
      <c r="H6" s="15">
        <f>G6/1.1</f>
        <v>5727.272727272727</v>
      </c>
      <c r="I6" s="15" t="s">
        <v>384</v>
      </c>
      <c r="J6" s="15" t="s">
        <v>472</v>
      </c>
      <c r="K6" s="15"/>
      <c r="M6" s="36">
        <f t="shared" si="0"/>
        <v>0.90909090909090906</v>
      </c>
      <c r="N6" s="15">
        <v>4600</v>
      </c>
      <c r="O6" s="15">
        <v>4181</v>
      </c>
      <c r="P6" s="36">
        <f t="shared" si="1"/>
        <v>0.90891304347826085</v>
      </c>
      <c r="Q6" s="37"/>
      <c r="R6" s="37"/>
    </row>
    <row r="7" spans="1:18" ht="24" customHeight="1" x14ac:dyDescent="0.15">
      <c r="A7" s="203" t="s">
        <v>380</v>
      </c>
      <c r="B7" s="17" t="s">
        <v>455</v>
      </c>
      <c r="C7" s="50" t="s">
        <v>463</v>
      </c>
      <c r="D7" s="231" t="s">
        <v>465</v>
      </c>
      <c r="E7" s="231" t="s">
        <v>467</v>
      </c>
      <c r="F7" s="231" t="s">
        <v>468</v>
      </c>
      <c r="G7" s="15">
        <v>6300</v>
      </c>
      <c r="H7" s="15">
        <f>G7/1.1</f>
        <v>5727.272727272727</v>
      </c>
      <c r="I7" s="15" t="s">
        <v>384</v>
      </c>
      <c r="J7" s="15" t="s">
        <v>472</v>
      </c>
      <c r="K7" s="15"/>
      <c r="M7" s="36">
        <f t="shared" si="0"/>
        <v>0.90909090909090906</v>
      </c>
      <c r="N7" s="15">
        <v>4600</v>
      </c>
      <c r="O7" s="15">
        <v>4181</v>
      </c>
      <c r="P7" s="36">
        <f t="shared" si="1"/>
        <v>0.90891304347826085</v>
      </c>
      <c r="Q7" s="37"/>
      <c r="R7" s="37"/>
    </row>
    <row r="8" spans="1:18" ht="24" customHeight="1" x14ac:dyDescent="0.15">
      <c r="A8" s="203" t="s">
        <v>380</v>
      </c>
      <c r="B8" s="17" t="s">
        <v>457</v>
      </c>
      <c r="C8" s="50" t="s">
        <v>464</v>
      </c>
      <c r="D8" s="231" t="s">
        <v>465</v>
      </c>
      <c r="E8" s="231" t="s">
        <v>467</v>
      </c>
      <c r="F8" s="231" t="s">
        <v>468</v>
      </c>
      <c r="G8" s="15">
        <v>6300</v>
      </c>
      <c r="H8" s="15">
        <f t="shared" ref="H8:H13" si="2">G8/1.1</f>
        <v>5727.272727272727</v>
      </c>
      <c r="I8" s="15" t="s">
        <v>384</v>
      </c>
      <c r="J8" s="15" t="s">
        <v>472</v>
      </c>
      <c r="K8" s="15"/>
      <c r="M8" s="36">
        <f t="shared" si="0"/>
        <v>0.90909090909090906</v>
      </c>
      <c r="N8" s="15">
        <v>4600</v>
      </c>
      <c r="O8" s="15">
        <v>4181</v>
      </c>
      <c r="P8" s="36">
        <f t="shared" si="1"/>
        <v>0.90891304347826085</v>
      </c>
      <c r="Q8" s="37"/>
      <c r="R8" s="37"/>
    </row>
    <row r="9" spans="1:18" ht="24" customHeight="1" x14ac:dyDescent="0.15">
      <c r="A9" s="203" t="s">
        <v>380</v>
      </c>
      <c r="B9" s="17" t="s">
        <v>449</v>
      </c>
      <c r="C9" s="50" t="s">
        <v>464</v>
      </c>
      <c r="D9" s="231" t="s">
        <v>465</v>
      </c>
      <c r="E9" s="231" t="s">
        <v>467</v>
      </c>
      <c r="F9" s="231" t="s">
        <v>468</v>
      </c>
      <c r="G9" s="15">
        <v>6300</v>
      </c>
      <c r="H9" s="15">
        <f t="shared" si="2"/>
        <v>5727.272727272727</v>
      </c>
      <c r="I9" s="15" t="s">
        <v>384</v>
      </c>
      <c r="J9" s="15" t="s">
        <v>472</v>
      </c>
      <c r="K9" s="15"/>
      <c r="M9" s="36">
        <f t="shared" si="0"/>
        <v>0.90909090909090906</v>
      </c>
      <c r="N9" s="15">
        <v>4600</v>
      </c>
      <c r="O9" s="15">
        <v>4181</v>
      </c>
      <c r="P9" s="36">
        <f t="shared" si="1"/>
        <v>0.90891304347826085</v>
      </c>
      <c r="Q9" s="37"/>
      <c r="R9" s="37"/>
    </row>
    <row r="10" spans="1:18" ht="24" customHeight="1" x14ac:dyDescent="0.15">
      <c r="A10" s="203" t="s">
        <v>380</v>
      </c>
      <c r="B10" s="17" t="s">
        <v>451</v>
      </c>
      <c r="C10" s="50" t="s">
        <v>464</v>
      </c>
      <c r="D10" s="231" t="s">
        <v>465</v>
      </c>
      <c r="E10" s="231" t="s">
        <v>467</v>
      </c>
      <c r="F10" s="231" t="s">
        <v>468</v>
      </c>
      <c r="G10" s="15">
        <v>6300</v>
      </c>
      <c r="H10" s="15">
        <f t="shared" si="2"/>
        <v>5727.272727272727</v>
      </c>
      <c r="I10" s="15" t="s">
        <v>384</v>
      </c>
      <c r="J10" s="15" t="s">
        <v>472</v>
      </c>
      <c r="K10" s="15"/>
      <c r="M10" s="36">
        <f t="shared" si="0"/>
        <v>0.90909090909090906</v>
      </c>
      <c r="N10" s="15">
        <v>4600</v>
      </c>
      <c r="O10" s="15">
        <v>4181</v>
      </c>
      <c r="P10" s="36">
        <f t="shared" si="1"/>
        <v>0.90891304347826085</v>
      </c>
      <c r="Q10" s="37"/>
      <c r="R10" s="37"/>
    </row>
    <row r="11" spans="1:18" ht="24" customHeight="1" x14ac:dyDescent="0.15">
      <c r="A11" s="203" t="s">
        <v>380</v>
      </c>
      <c r="B11" s="17" t="s">
        <v>453</v>
      </c>
      <c r="C11" s="50" t="s">
        <v>464</v>
      </c>
      <c r="D11" s="231" t="s">
        <v>465</v>
      </c>
      <c r="E11" s="231" t="s">
        <v>467</v>
      </c>
      <c r="F11" s="231" t="s">
        <v>468</v>
      </c>
      <c r="G11" s="15">
        <v>6300</v>
      </c>
      <c r="H11" s="15">
        <f t="shared" si="2"/>
        <v>5727.272727272727</v>
      </c>
      <c r="I11" s="15" t="s">
        <v>384</v>
      </c>
      <c r="J11" s="15" t="s">
        <v>472</v>
      </c>
      <c r="K11" s="15"/>
      <c r="M11" s="36">
        <f t="shared" si="0"/>
        <v>0.90909090909090906</v>
      </c>
      <c r="N11" s="15">
        <v>4600</v>
      </c>
      <c r="O11" s="15">
        <v>4181</v>
      </c>
      <c r="P11" s="36">
        <f t="shared" si="1"/>
        <v>0.90891304347826085</v>
      </c>
      <c r="Q11" s="37"/>
      <c r="R11" s="37"/>
    </row>
    <row r="12" spans="1:18" ht="24" customHeight="1" x14ac:dyDescent="0.15">
      <c r="A12" s="203" t="s">
        <v>380</v>
      </c>
      <c r="B12" s="17" t="s">
        <v>459</v>
      </c>
      <c r="C12" s="50" t="s">
        <v>464</v>
      </c>
      <c r="D12" s="231" t="s">
        <v>469</v>
      </c>
      <c r="E12" s="231" t="s">
        <v>471</v>
      </c>
      <c r="F12" s="231" t="s">
        <v>471</v>
      </c>
      <c r="G12" s="15">
        <v>6300</v>
      </c>
      <c r="H12" s="15">
        <f t="shared" si="2"/>
        <v>5727.272727272727</v>
      </c>
      <c r="I12" s="15" t="s">
        <v>384</v>
      </c>
      <c r="J12" s="15" t="s">
        <v>472</v>
      </c>
      <c r="K12" s="15"/>
      <c r="M12" s="36">
        <f t="shared" si="0"/>
        <v>0.90909090909090906</v>
      </c>
      <c r="N12" s="15">
        <v>4600</v>
      </c>
      <c r="O12" s="15">
        <v>4181</v>
      </c>
      <c r="P12" s="36">
        <f t="shared" si="1"/>
        <v>0.90891304347826085</v>
      </c>
      <c r="Q12" s="37"/>
      <c r="R12" s="37"/>
    </row>
    <row r="13" spans="1:18" ht="24" customHeight="1" x14ac:dyDescent="0.15">
      <c r="A13" s="203" t="s">
        <v>380</v>
      </c>
      <c r="B13" s="17" t="s">
        <v>461</v>
      </c>
      <c r="C13" s="50" t="s">
        <v>464</v>
      </c>
      <c r="D13" s="231" t="s">
        <v>469</v>
      </c>
      <c r="E13" s="231" t="s">
        <v>471</v>
      </c>
      <c r="F13" s="231" t="s">
        <v>471</v>
      </c>
      <c r="G13" s="15">
        <v>6300</v>
      </c>
      <c r="H13" s="15">
        <f t="shared" si="2"/>
        <v>5727.272727272727</v>
      </c>
      <c r="I13" s="15" t="s">
        <v>384</v>
      </c>
      <c r="J13" s="15" t="s">
        <v>472</v>
      </c>
      <c r="K13" s="15"/>
      <c r="M13" s="36">
        <f t="shared" si="0"/>
        <v>0.90909090909090906</v>
      </c>
      <c r="N13" s="15">
        <v>4600</v>
      </c>
      <c r="O13" s="15">
        <v>4181</v>
      </c>
      <c r="P13" s="36">
        <f t="shared" si="1"/>
        <v>0.90891304347826085</v>
      </c>
      <c r="Q13" s="37"/>
      <c r="R13" s="37"/>
    </row>
    <row r="14" spans="1:18" ht="24" customHeight="1" x14ac:dyDescent="0.15">
      <c r="A14" s="203"/>
      <c r="B14" s="112" t="s">
        <v>127</v>
      </c>
      <c r="C14" s="50"/>
      <c r="D14" s="231"/>
      <c r="E14" s="231"/>
      <c r="F14" s="231"/>
      <c r="G14" s="15"/>
      <c r="H14" s="15"/>
      <c r="I14" s="15"/>
      <c r="J14" s="15"/>
      <c r="K14" s="15"/>
      <c r="M14" s="36"/>
      <c r="N14" s="15"/>
      <c r="O14" s="15"/>
      <c r="P14" s="36"/>
      <c r="Q14" s="37"/>
      <c r="R14" s="37"/>
    </row>
    <row r="15" spans="1:18" ht="24" customHeight="1" x14ac:dyDescent="0.15">
      <c r="A15" s="203"/>
      <c r="B15" s="17"/>
      <c r="C15" s="50"/>
      <c r="D15" s="231"/>
      <c r="E15" s="231"/>
      <c r="F15" s="231"/>
      <c r="G15" s="15"/>
      <c r="H15" s="15"/>
      <c r="I15" s="15"/>
      <c r="J15" s="15"/>
      <c r="K15" s="15"/>
      <c r="M15" s="36"/>
      <c r="N15" s="15"/>
      <c r="O15" s="15"/>
      <c r="P15" s="36"/>
      <c r="Q15" s="37"/>
      <c r="R15" s="37"/>
    </row>
    <row r="16" spans="1:18" ht="24" customHeight="1" x14ac:dyDescent="0.15">
      <c r="A16" s="203"/>
      <c r="B16" s="17"/>
      <c r="C16" s="50"/>
      <c r="D16" s="231"/>
      <c r="E16" s="231"/>
      <c r="F16" s="231"/>
      <c r="G16" s="15"/>
      <c r="H16" s="15"/>
      <c r="I16" s="15"/>
      <c r="J16" s="15"/>
      <c r="K16" s="15"/>
      <c r="M16" s="36"/>
      <c r="N16" s="15"/>
      <c r="O16" s="15"/>
      <c r="P16" s="36"/>
      <c r="Q16" s="37"/>
      <c r="R16" s="37"/>
    </row>
    <row r="17" spans="1:18" ht="24" customHeight="1" x14ac:dyDescent="0.15">
      <c r="A17" s="203"/>
      <c r="B17" s="17"/>
      <c r="C17" s="50"/>
      <c r="D17" s="231"/>
      <c r="E17" s="231"/>
      <c r="F17" s="231"/>
      <c r="G17" s="15"/>
      <c r="H17" s="15"/>
      <c r="I17" s="15"/>
      <c r="J17" s="15"/>
      <c r="K17" s="15"/>
      <c r="M17" s="36"/>
      <c r="N17" s="15"/>
      <c r="O17" s="15"/>
      <c r="P17" s="36"/>
      <c r="Q17" s="37"/>
      <c r="R17" s="37"/>
    </row>
    <row r="18" spans="1:18" ht="24" customHeight="1" x14ac:dyDescent="0.15">
      <c r="A18" s="203"/>
      <c r="B18" s="17"/>
      <c r="C18" s="50"/>
      <c r="D18" s="231"/>
      <c r="E18" s="231"/>
      <c r="F18" s="231"/>
      <c r="G18" s="15"/>
      <c r="H18" s="15"/>
      <c r="I18" s="15"/>
      <c r="J18" s="15"/>
      <c r="K18" s="15"/>
      <c r="M18" s="36"/>
      <c r="N18" s="15"/>
      <c r="O18" s="15"/>
      <c r="P18" s="36"/>
      <c r="Q18" s="37"/>
      <c r="R18" s="37"/>
    </row>
    <row r="19" spans="1:18" ht="24" customHeight="1" x14ac:dyDescent="0.15">
      <c r="A19" s="203"/>
      <c r="B19" s="17"/>
      <c r="C19" s="50"/>
      <c r="D19" s="231"/>
      <c r="E19" s="231"/>
      <c r="F19" s="231"/>
      <c r="G19" s="15"/>
      <c r="H19" s="15"/>
      <c r="I19" s="15"/>
      <c r="J19" s="15"/>
      <c r="K19" s="15"/>
      <c r="M19" s="36"/>
      <c r="N19" s="15"/>
      <c r="O19" s="15"/>
      <c r="P19" s="36"/>
      <c r="Q19" s="37"/>
      <c r="R19" s="37"/>
    </row>
    <row r="20" spans="1:18" ht="24" customHeight="1" x14ac:dyDescent="0.15">
      <c r="A20" s="203"/>
      <c r="B20" s="17"/>
      <c r="C20" s="50"/>
      <c r="D20" s="231"/>
      <c r="E20" s="231"/>
      <c r="F20" s="231"/>
      <c r="G20" s="15"/>
      <c r="H20" s="15"/>
      <c r="I20" s="15"/>
      <c r="J20" s="15"/>
      <c r="K20" s="15"/>
      <c r="M20" s="36"/>
      <c r="N20" s="15"/>
      <c r="O20" s="15"/>
      <c r="P20" s="36"/>
      <c r="Q20" s="37"/>
      <c r="R20" s="37"/>
    </row>
    <row r="21" spans="1:18" ht="24" customHeight="1" x14ac:dyDescent="0.15">
      <c r="A21" s="203"/>
      <c r="B21" s="17"/>
      <c r="C21" s="50"/>
      <c r="D21" s="231"/>
      <c r="E21" s="231"/>
      <c r="F21" s="231"/>
      <c r="G21" s="15"/>
      <c r="H21" s="15"/>
      <c r="I21" s="15"/>
      <c r="J21" s="15"/>
      <c r="K21" s="15"/>
      <c r="M21" s="36"/>
      <c r="N21" s="15"/>
      <c r="O21" s="15"/>
      <c r="P21" s="36"/>
      <c r="Q21" s="37"/>
      <c r="R21" s="37"/>
    </row>
    <row r="22" spans="1:18" ht="24" customHeight="1" x14ac:dyDescent="0.15">
      <c r="A22" s="203"/>
      <c r="B22" s="17"/>
      <c r="C22" s="50"/>
      <c r="D22" s="231"/>
      <c r="E22" s="231"/>
      <c r="F22" s="231"/>
      <c r="G22" s="15"/>
      <c r="H22" s="15"/>
      <c r="I22" s="15"/>
      <c r="J22" s="15"/>
      <c r="K22" s="15"/>
      <c r="M22" s="36"/>
      <c r="N22" s="15"/>
      <c r="O22" s="15"/>
      <c r="P22" s="36"/>
      <c r="Q22" s="37"/>
      <c r="R22" s="37"/>
    </row>
    <row r="23" spans="1:18" ht="24" customHeight="1" x14ac:dyDescent="0.15">
      <c r="A23" s="203"/>
      <c r="B23" s="17"/>
      <c r="C23" s="50"/>
      <c r="D23" s="231"/>
      <c r="E23" s="231"/>
      <c r="F23" s="231"/>
      <c r="G23" s="15"/>
      <c r="H23" s="15"/>
      <c r="I23" s="15"/>
      <c r="J23" s="15"/>
      <c r="K23" s="15"/>
      <c r="M23" s="36"/>
      <c r="N23" s="15"/>
      <c r="O23" s="15"/>
      <c r="P23" s="36"/>
      <c r="Q23" s="37"/>
      <c r="R23" s="37"/>
    </row>
    <row r="24" spans="1:18" ht="24" customHeight="1" x14ac:dyDescent="0.15">
      <c r="A24" s="15"/>
      <c r="B24" s="17"/>
      <c r="C24" s="50"/>
      <c r="D24" s="231"/>
      <c r="E24" s="231"/>
      <c r="F24" s="231"/>
      <c r="G24" s="15"/>
      <c r="H24" s="15"/>
      <c r="I24" s="15"/>
      <c r="J24" s="15"/>
      <c r="K24" s="15"/>
      <c r="M24" s="36" t="e">
        <f>H24/G24</f>
        <v>#DIV/0!</v>
      </c>
      <c r="N24" s="15">
        <v>4600</v>
      </c>
      <c r="O24" s="15">
        <v>4181</v>
      </c>
      <c r="P24" s="36">
        <f>O24/N24</f>
        <v>0.90891304347826085</v>
      </c>
      <c r="Q24" s="37"/>
      <c r="R24" s="37"/>
    </row>
    <row r="25" spans="1:18" ht="24" customHeight="1" x14ac:dyDescent="0.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N25" s="38"/>
      <c r="O25" s="38"/>
    </row>
    <row r="26" spans="1:18" ht="24" customHeight="1" x14ac:dyDescent="0.1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N26" s="38"/>
      <c r="O26" s="38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Normal="100" workbookViewId="0">
      <selection activeCell="A4" sqref="A4"/>
    </sheetView>
  </sheetViews>
  <sheetFormatPr defaultRowHeight="24" customHeight="1" x14ac:dyDescent="0.15"/>
  <cols>
    <col min="1" max="1" width="12" style="31" customWidth="1"/>
    <col min="2" max="2" width="56.5546875" style="32" customWidth="1"/>
    <col min="3" max="3" width="9.5546875" style="31" customWidth="1"/>
    <col min="4" max="4" width="8.88671875" style="31" customWidth="1"/>
    <col min="5" max="5" width="9.21875" style="31" customWidth="1"/>
    <col min="6" max="6" width="10.5546875" style="33" customWidth="1"/>
    <col min="7" max="7" width="9.6640625" style="31" customWidth="1"/>
    <col min="8" max="8" width="12.6640625" style="34" customWidth="1"/>
    <col min="9" max="9" width="9.6640625" style="31" customWidth="1"/>
    <col min="10" max="10" width="10.5546875" style="30" customWidth="1"/>
    <col min="11" max="11" width="8.44140625" style="31" customWidth="1"/>
    <col min="12" max="12" width="9.88671875" style="18" bestFit="1" customWidth="1"/>
    <col min="13" max="16384" width="8.88671875" style="18"/>
  </cols>
  <sheetData>
    <row r="1" spans="1:12" ht="36" customHeight="1" x14ac:dyDescent="0.15">
      <c r="A1" s="11" t="s">
        <v>19</v>
      </c>
      <c r="B1" s="11"/>
      <c r="C1" s="11"/>
      <c r="D1" s="11"/>
      <c r="E1" s="11"/>
      <c r="F1" s="12"/>
      <c r="G1" s="11"/>
      <c r="H1" s="11"/>
      <c r="I1" s="11"/>
      <c r="J1" s="12"/>
      <c r="K1" s="11"/>
      <c r="L1" s="40"/>
    </row>
    <row r="2" spans="1:12" ht="25.5" customHeight="1" x14ac:dyDescent="0.15">
      <c r="A2" s="52" t="s">
        <v>92</v>
      </c>
      <c r="B2" s="51"/>
      <c r="C2" s="24"/>
      <c r="D2" s="26"/>
      <c r="E2" s="26"/>
      <c r="F2" s="28"/>
      <c r="G2" s="26"/>
      <c r="H2" s="29"/>
      <c r="I2" s="26"/>
      <c r="K2" s="28" t="s">
        <v>82</v>
      </c>
    </row>
    <row r="3" spans="1:12" ht="35.25" customHeight="1" x14ac:dyDescent="0.15">
      <c r="A3" s="13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4" t="s">
        <v>18</v>
      </c>
      <c r="G3" s="2" t="s">
        <v>21</v>
      </c>
      <c r="H3" s="2" t="s">
        <v>93</v>
      </c>
      <c r="I3" s="2" t="s">
        <v>22</v>
      </c>
      <c r="J3" s="14" t="s">
        <v>23</v>
      </c>
      <c r="K3" s="2" t="s">
        <v>1</v>
      </c>
    </row>
    <row r="4" spans="1:12" s="199" customFormat="1" ht="24" customHeight="1" x14ac:dyDescent="0.15">
      <c r="A4" s="203" t="s">
        <v>380</v>
      </c>
      <c r="B4" s="210" t="s">
        <v>377</v>
      </c>
      <c r="C4" s="204" t="s">
        <v>382</v>
      </c>
      <c r="D4" s="230">
        <v>44524</v>
      </c>
      <c r="E4" s="205">
        <v>14</v>
      </c>
      <c r="F4" s="206">
        <v>46069375</v>
      </c>
      <c r="G4" s="207">
        <v>0.88</v>
      </c>
      <c r="H4" s="43" t="s">
        <v>473</v>
      </c>
      <c r="I4" s="208">
        <v>0.90754000000000001</v>
      </c>
      <c r="J4" s="203">
        <v>41810000</v>
      </c>
      <c r="K4" s="43"/>
      <c r="L4" s="209"/>
    </row>
    <row r="5" spans="1:12" s="199" customFormat="1" ht="24" customHeight="1" x14ac:dyDescent="0.15">
      <c r="A5" s="203" t="s">
        <v>380</v>
      </c>
      <c r="B5" s="210" t="s">
        <v>378</v>
      </c>
      <c r="C5" s="204" t="s">
        <v>376</v>
      </c>
      <c r="D5" s="230">
        <v>44525</v>
      </c>
      <c r="E5" s="205">
        <v>70</v>
      </c>
      <c r="F5" s="206">
        <v>103341950</v>
      </c>
      <c r="G5" s="208">
        <v>0.87744999999999995</v>
      </c>
      <c r="H5" s="43" t="s">
        <v>387</v>
      </c>
      <c r="I5" s="208">
        <v>0.87758999999999998</v>
      </c>
      <c r="J5" s="203">
        <v>90692200</v>
      </c>
      <c r="K5" s="43"/>
      <c r="L5" s="209"/>
    </row>
    <row r="6" spans="1:12" s="199" customFormat="1" ht="24" customHeight="1" x14ac:dyDescent="0.15">
      <c r="A6" s="203" t="s">
        <v>380</v>
      </c>
      <c r="B6" s="210" t="s">
        <v>381</v>
      </c>
      <c r="C6" s="204" t="s">
        <v>376</v>
      </c>
      <c r="D6" s="230">
        <v>44531</v>
      </c>
      <c r="E6" s="205">
        <v>1</v>
      </c>
      <c r="F6" s="206" t="s">
        <v>477</v>
      </c>
      <c r="G6" s="207">
        <v>0.88</v>
      </c>
      <c r="H6" s="43" t="s">
        <v>478</v>
      </c>
      <c r="I6" s="208" t="s">
        <v>478</v>
      </c>
      <c r="J6" s="203" t="s">
        <v>479</v>
      </c>
      <c r="K6" s="43" t="s">
        <v>480</v>
      </c>
      <c r="L6" s="209"/>
    </row>
    <row r="7" spans="1:12" s="199" customFormat="1" ht="24" customHeight="1" x14ac:dyDescent="0.15">
      <c r="A7" s="203" t="s">
        <v>380</v>
      </c>
      <c r="B7" s="210" t="s">
        <v>379</v>
      </c>
      <c r="C7" s="204" t="s">
        <v>376</v>
      </c>
      <c r="D7" s="230">
        <v>44532</v>
      </c>
      <c r="E7" s="205">
        <v>55</v>
      </c>
      <c r="F7" s="206">
        <v>37978475</v>
      </c>
      <c r="G7" s="208">
        <v>0.87744999999999995</v>
      </c>
      <c r="H7" s="43" t="s">
        <v>481</v>
      </c>
      <c r="I7" s="208">
        <v>0.87744999999999995</v>
      </c>
      <c r="J7" s="203">
        <v>33324458</v>
      </c>
      <c r="K7" s="43"/>
      <c r="L7" s="209"/>
    </row>
    <row r="8" spans="1:12" s="199" customFormat="1" ht="24" customHeight="1" x14ac:dyDescent="0.15">
      <c r="A8" s="283" t="s">
        <v>380</v>
      </c>
      <c r="B8" s="284" t="s">
        <v>446</v>
      </c>
      <c r="C8" s="204" t="s">
        <v>462</v>
      </c>
      <c r="D8" s="285" t="s">
        <v>466</v>
      </c>
      <c r="E8" s="205">
        <v>2</v>
      </c>
      <c r="F8" s="206">
        <v>6338.51</v>
      </c>
      <c r="G8" s="207">
        <v>0.88</v>
      </c>
      <c r="H8" s="43" t="s">
        <v>474</v>
      </c>
      <c r="I8" s="208">
        <v>0.90398999999999996</v>
      </c>
      <c r="J8" s="203">
        <v>5730</v>
      </c>
      <c r="K8" s="43"/>
      <c r="L8" s="209"/>
    </row>
    <row r="9" spans="1:12" s="199" customFormat="1" ht="24" customHeight="1" x14ac:dyDescent="0.15">
      <c r="A9" s="283" t="s">
        <v>380</v>
      </c>
      <c r="B9" s="284" t="s">
        <v>454</v>
      </c>
      <c r="C9" s="204" t="s">
        <v>462</v>
      </c>
      <c r="D9" s="285" t="s">
        <v>466</v>
      </c>
      <c r="E9" s="205">
        <v>2</v>
      </c>
      <c r="F9" s="206">
        <v>6318.53</v>
      </c>
      <c r="G9" s="207">
        <v>0.88</v>
      </c>
      <c r="H9" s="43" t="s">
        <v>474</v>
      </c>
      <c r="I9" s="208">
        <v>0.90685000000000004</v>
      </c>
      <c r="J9" s="203">
        <v>5730</v>
      </c>
      <c r="K9" s="43"/>
      <c r="L9" s="209"/>
    </row>
    <row r="10" spans="1:12" s="199" customFormat="1" ht="24" customHeight="1" x14ac:dyDescent="0.15">
      <c r="A10" s="283" t="s">
        <v>380</v>
      </c>
      <c r="B10" s="284" t="s">
        <v>456</v>
      </c>
      <c r="C10" s="204" t="s">
        <v>462</v>
      </c>
      <c r="D10" s="285" t="s">
        <v>466</v>
      </c>
      <c r="E10" s="205">
        <v>2</v>
      </c>
      <c r="F10" s="206">
        <v>6251.31</v>
      </c>
      <c r="G10" s="207">
        <v>0.88</v>
      </c>
      <c r="H10" s="43" t="s">
        <v>474</v>
      </c>
      <c r="I10" s="208">
        <v>0.91659999999999997</v>
      </c>
      <c r="J10" s="203">
        <v>5730</v>
      </c>
      <c r="K10" s="43"/>
      <c r="L10" s="209"/>
    </row>
    <row r="11" spans="1:12" s="199" customFormat="1" ht="24" customHeight="1" x14ac:dyDescent="0.15">
      <c r="A11" s="283" t="s">
        <v>380</v>
      </c>
      <c r="B11" s="284" t="s">
        <v>448</v>
      </c>
      <c r="C11" s="204" t="s">
        <v>462</v>
      </c>
      <c r="D11" s="285" t="s">
        <v>466</v>
      </c>
      <c r="E11" s="205">
        <v>1</v>
      </c>
      <c r="F11" s="206" t="s">
        <v>360</v>
      </c>
      <c r="G11" s="207">
        <v>0.88</v>
      </c>
      <c r="H11" s="43" t="s">
        <v>360</v>
      </c>
      <c r="I11" s="208" t="s">
        <v>360</v>
      </c>
      <c r="J11" s="203" t="s">
        <v>360</v>
      </c>
      <c r="K11" s="43" t="s">
        <v>385</v>
      </c>
      <c r="L11" s="209"/>
    </row>
    <row r="12" spans="1:12" s="199" customFormat="1" ht="24" customHeight="1" x14ac:dyDescent="0.15">
      <c r="A12" s="283" t="s">
        <v>380</v>
      </c>
      <c r="B12" s="284" t="s">
        <v>450</v>
      </c>
      <c r="C12" s="204" t="s">
        <v>462</v>
      </c>
      <c r="D12" s="285" t="s">
        <v>466</v>
      </c>
      <c r="E12" s="205">
        <v>2</v>
      </c>
      <c r="F12" s="206">
        <v>6286.97</v>
      </c>
      <c r="G12" s="207">
        <v>0.88</v>
      </c>
      <c r="H12" s="43" t="s">
        <v>474</v>
      </c>
      <c r="I12" s="208">
        <v>0.91139999999999999</v>
      </c>
      <c r="J12" s="203">
        <v>5730</v>
      </c>
      <c r="K12" s="43"/>
      <c r="L12" s="209"/>
    </row>
    <row r="13" spans="1:12" s="199" customFormat="1" ht="24" customHeight="1" x14ac:dyDescent="0.15">
      <c r="A13" s="283" t="s">
        <v>380</v>
      </c>
      <c r="B13" s="284" t="s">
        <v>452</v>
      </c>
      <c r="C13" s="204" t="s">
        <v>462</v>
      </c>
      <c r="D13" s="285" t="s">
        <v>466</v>
      </c>
      <c r="E13" s="205">
        <v>1</v>
      </c>
      <c r="F13" s="206" t="s">
        <v>360</v>
      </c>
      <c r="G13" s="207">
        <v>0.88</v>
      </c>
      <c r="H13" s="43" t="s">
        <v>360</v>
      </c>
      <c r="I13" s="208" t="s">
        <v>360</v>
      </c>
      <c r="J13" s="203" t="s">
        <v>360</v>
      </c>
      <c r="K13" s="43" t="s">
        <v>385</v>
      </c>
      <c r="L13" s="209"/>
    </row>
    <row r="14" spans="1:12" s="199" customFormat="1" ht="24" customHeight="1" x14ac:dyDescent="0.15">
      <c r="A14" s="283" t="s">
        <v>380</v>
      </c>
      <c r="B14" s="284" t="s">
        <v>458</v>
      </c>
      <c r="C14" s="204" t="s">
        <v>462</v>
      </c>
      <c r="D14" s="285" t="s">
        <v>470</v>
      </c>
      <c r="E14" s="205">
        <v>2</v>
      </c>
      <c r="F14" s="206">
        <v>6284</v>
      </c>
      <c r="G14" s="207">
        <v>0.88</v>
      </c>
      <c r="H14" s="43" t="s">
        <v>476</v>
      </c>
      <c r="I14" s="208">
        <v>0.90388000000000002</v>
      </c>
      <c r="J14" s="203">
        <v>5680</v>
      </c>
      <c r="K14" s="43"/>
      <c r="L14" s="209"/>
    </row>
    <row r="15" spans="1:12" s="199" customFormat="1" ht="24" customHeight="1" x14ac:dyDescent="0.15">
      <c r="A15" s="283" t="s">
        <v>380</v>
      </c>
      <c r="B15" s="284" t="s">
        <v>460</v>
      </c>
      <c r="C15" s="204" t="s">
        <v>462</v>
      </c>
      <c r="D15" s="285" t="s">
        <v>470</v>
      </c>
      <c r="E15" s="205">
        <v>3</v>
      </c>
      <c r="F15" s="206">
        <v>6294.92</v>
      </c>
      <c r="G15" s="207">
        <v>0.88</v>
      </c>
      <c r="H15" s="43" t="s">
        <v>476</v>
      </c>
      <c r="I15" s="208">
        <v>0.90230999999999995</v>
      </c>
      <c r="J15" s="203">
        <v>5680</v>
      </c>
      <c r="K15" s="43"/>
      <c r="L15" s="209"/>
    </row>
    <row r="16" spans="1:12" s="199" customFormat="1" ht="24" customHeight="1" x14ac:dyDescent="0.15">
      <c r="A16" s="283"/>
      <c r="B16" s="112" t="s">
        <v>127</v>
      </c>
      <c r="C16" s="204"/>
      <c r="D16" s="285"/>
      <c r="E16" s="205"/>
      <c r="F16" s="206"/>
      <c r="G16" s="208"/>
      <c r="H16" s="43"/>
      <c r="I16" s="208"/>
      <c r="J16" s="203"/>
      <c r="K16" s="43"/>
      <c r="L16" s="209"/>
    </row>
    <row r="17" spans="1:12" s="199" customFormat="1" ht="24" customHeight="1" x14ac:dyDescent="0.15">
      <c r="A17" s="283"/>
      <c r="B17" s="284"/>
      <c r="C17" s="204"/>
      <c r="D17" s="285"/>
      <c r="E17" s="205"/>
      <c r="F17" s="206"/>
      <c r="G17" s="208"/>
      <c r="H17" s="43"/>
      <c r="I17" s="208"/>
      <c r="J17" s="203"/>
      <c r="K17" s="43"/>
      <c r="L17" s="209"/>
    </row>
    <row r="18" spans="1:12" s="199" customFormat="1" ht="24" customHeight="1" x14ac:dyDescent="0.15">
      <c r="A18" s="283"/>
      <c r="B18" s="284"/>
      <c r="C18" s="204"/>
      <c r="D18" s="285"/>
      <c r="E18" s="205"/>
      <c r="F18" s="206"/>
      <c r="G18" s="208"/>
      <c r="H18" s="43"/>
      <c r="I18" s="208"/>
      <c r="J18" s="203"/>
      <c r="K18" s="43"/>
      <c r="L18" s="209"/>
    </row>
    <row r="19" spans="1:12" s="199" customFormat="1" ht="24" customHeight="1" x14ac:dyDescent="0.15">
      <c r="A19" s="283"/>
      <c r="B19" s="284"/>
      <c r="C19" s="204"/>
      <c r="D19" s="285"/>
      <c r="E19" s="205"/>
      <c r="F19" s="206"/>
      <c r="G19" s="208"/>
      <c r="H19" s="43"/>
      <c r="I19" s="208"/>
      <c r="J19" s="203"/>
      <c r="K19" s="43"/>
      <c r="L19" s="209"/>
    </row>
    <row r="20" spans="1:12" s="199" customFormat="1" ht="24" customHeight="1" x14ac:dyDescent="0.15">
      <c r="A20" s="283"/>
      <c r="B20" s="284"/>
      <c r="C20" s="204"/>
      <c r="D20" s="285"/>
      <c r="E20" s="205"/>
      <c r="F20" s="206"/>
      <c r="G20" s="208"/>
      <c r="H20" s="43"/>
      <c r="I20" s="208"/>
      <c r="J20" s="203"/>
      <c r="K20" s="43"/>
      <c r="L20" s="209"/>
    </row>
    <row r="21" spans="1:12" s="199" customFormat="1" ht="24" customHeight="1" x14ac:dyDescent="0.15">
      <c r="A21" s="283"/>
      <c r="B21" s="284"/>
      <c r="C21" s="204"/>
      <c r="D21" s="285"/>
      <c r="E21" s="205"/>
      <c r="F21" s="206"/>
      <c r="G21" s="208"/>
      <c r="H21" s="43"/>
      <c r="I21" s="208"/>
      <c r="J21" s="203"/>
      <c r="K21" s="43"/>
      <c r="L21" s="209"/>
    </row>
  </sheetData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56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1.109375" style="129" customWidth="1"/>
    <col min="2" max="2" width="37.109375" style="129" customWidth="1"/>
    <col min="3" max="3" width="31.77734375" style="129" customWidth="1"/>
    <col min="4" max="9" width="9.33203125" style="129" customWidth="1"/>
    <col min="10" max="10" width="9.6640625" style="129" customWidth="1"/>
    <col min="11" max="11" width="4.88671875" style="138" customWidth="1"/>
    <col min="12" max="12" width="8.88671875" style="138"/>
    <col min="13" max="16384" width="8.88671875" style="59"/>
  </cols>
  <sheetData>
    <row r="1" spans="1:13" ht="36" customHeight="1" x14ac:dyDescent="0.15">
      <c r="A1" s="125" t="s">
        <v>78</v>
      </c>
      <c r="B1" s="125"/>
      <c r="C1" s="125"/>
      <c r="D1" s="125"/>
      <c r="E1" s="125"/>
      <c r="F1" s="125"/>
      <c r="G1" s="125"/>
      <c r="H1" s="125"/>
      <c r="I1" s="125"/>
      <c r="J1" s="125"/>
      <c r="K1" s="170"/>
      <c r="L1" s="170"/>
      <c r="M1" s="171"/>
    </row>
    <row r="2" spans="1:13" ht="25.5" customHeight="1" x14ac:dyDescent="0.15">
      <c r="A2" s="64" t="s">
        <v>92</v>
      </c>
      <c r="B2" s="126"/>
      <c r="C2" s="126"/>
      <c r="D2" s="126"/>
      <c r="E2" s="127"/>
      <c r="F2" s="127"/>
      <c r="G2" s="127"/>
      <c r="H2" s="127"/>
      <c r="I2" s="59"/>
      <c r="J2" s="128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1" t="s">
        <v>90</v>
      </c>
      <c r="B4" s="9" t="s">
        <v>128</v>
      </c>
      <c r="C4" s="9" t="s">
        <v>103</v>
      </c>
      <c r="D4" s="47">
        <v>7101600</v>
      </c>
      <c r="E4" s="145">
        <v>44162</v>
      </c>
      <c r="F4" s="145">
        <v>44197</v>
      </c>
      <c r="G4" s="145">
        <v>44561</v>
      </c>
      <c r="H4" s="145">
        <v>44561</v>
      </c>
      <c r="I4" s="145">
        <v>44561</v>
      </c>
      <c r="J4" s="8" t="s">
        <v>482</v>
      </c>
      <c r="K4" s="57"/>
    </row>
    <row r="5" spans="1:13" ht="24" customHeight="1" x14ac:dyDescent="0.15">
      <c r="A5" s="41" t="s">
        <v>90</v>
      </c>
      <c r="B5" s="9" t="s">
        <v>129</v>
      </c>
      <c r="C5" s="9" t="s">
        <v>103</v>
      </c>
      <c r="D5" s="47">
        <v>3020400</v>
      </c>
      <c r="E5" s="145">
        <v>44162</v>
      </c>
      <c r="F5" s="145" t="s">
        <v>133</v>
      </c>
      <c r="G5" s="145">
        <v>44561</v>
      </c>
      <c r="H5" s="145">
        <v>44561</v>
      </c>
      <c r="I5" s="145">
        <v>44561</v>
      </c>
      <c r="J5" s="8" t="s">
        <v>482</v>
      </c>
      <c r="K5" s="57"/>
    </row>
    <row r="6" spans="1:13" ht="24" customHeight="1" x14ac:dyDescent="0.15">
      <c r="A6" s="41" t="s">
        <v>90</v>
      </c>
      <c r="B6" s="9" t="s">
        <v>130</v>
      </c>
      <c r="C6" s="9" t="s">
        <v>132</v>
      </c>
      <c r="D6" s="47">
        <v>11400000</v>
      </c>
      <c r="E6" s="145">
        <v>44166</v>
      </c>
      <c r="F6" s="145">
        <v>44136</v>
      </c>
      <c r="G6" s="145">
        <v>44500</v>
      </c>
      <c r="H6" s="145">
        <v>44500</v>
      </c>
      <c r="I6" s="145">
        <v>44501</v>
      </c>
      <c r="J6" s="8" t="s">
        <v>326</v>
      </c>
      <c r="K6" s="57"/>
    </row>
    <row r="7" spans="1:13" ht="24" customHeight="1" x14ac:dyDescent="0.15">
      <c r="A7" s="41" t="s">
        <v>90</v>
      </c>
      <c r="B7" s="6" t="s">
        <v>99</v>
      </c>
      <c r="C7" s="6" t="s">
        <v>100</v>
      </c>
      <c r="D7" s="46">
        <v>3600000</v>
      </c>
      <c r="E7" s="145">
        <v>44180</v>
      </c>
      <c r="F7" s="145">
        <v>44197</v>
      </c>
      <c r="G7" s="145">
        <v>44561</v>
      </c>
      <c r="H7" s="145">
        <v>44561</v>
      </c>
      <c r="I7" s="145">
        <v>44561</v>
      </c>
      <c r="J7" s="8" t="s">
        <v>482</v>
      </c>
      <c r="K7" s="57"/>
    </row>
    <row r="8" spans="1:13" ht="24" customHeight="1" x14ac:dyDescent="0.15">
      <c r="A8" s="41" t="s">
        <v>90</v>
      </c>
      <c r="B8" s="6" t="s">
        <v>102</v>
      </c>
      <c r="C8" s="6" t="s">
        <v>103</v>
      </c>
      <c r="D8" s="46">
        <v>6954000</v>
      </c>
      <c r="E8" s="145">
        <v>44183</v>
      </c>
      <c r="F8" s="145">
        <v>44197</v>
      </c>
      <c r="G8" s="145">
        <v>44561</v>
      </c>
      <c r="H8" s="145">
        <v>44561</v>
      </c>
      <c r="I8" s="145">
        <v>44561</v>
      </c>
      <c r="J8" s="8" t="s">
        <v>482</v>
      </c>
      <c r="K8" s="57"/>
    </row>
    <row r="9" spans="1:13" ht="24" customHeight="1" x14ac:dyDescent="0.15">
      <c r="A9" s="41" t="s">
        <v>90</v>
      </c>
      <c r="B9" s="6" t="s">
        <v>104</v>
      </c>
      <c r="C9" s="6" t="s">
        <v>105</v>
      </c>
      <c r="D9" s="48">
        <v>4999920</v>
      </c>
      <c r="E9" s="145">
        <v>44186</v>
      </c>
      <c r="F9" s="145">
        <v>44197</v>
      </c>
      <c r="G9" s="145">
        <v>44561</v>
      </c>
      <c r="H9" s="145">
        <v>44561</v>
      </c>
      <c r="I9" s="145">
        <v>44561</v>
      </c>
      <c r="J9" s="8" t="s">
        <v>482</v>
      </c>
      <c r="K9" s="57"/>
    </row>
    <row r="10" spans="1:13" ht="24" customHeight="1" x14ac:dyDescent="0.15">
      <c r="A10" s="41" t="s">
        <v>90</v>
      </c>
      <c r="B10" s="6" t="s">
        <v>106</v>
      </c>
      <c r="C10" s="6" t="s">
        <v>101</v>
      </c>
      <c r="D10" s="48">
        <v>4440000</v>
      </c>
      <c r="E10" s="145">
        <v>44186</v>
      </c>
      <c r="F10" s="145">
        <v>44197</v>
      </c>
      <c r="G10" s="145">
        <v>44561</v>
      </c>
      <c r="H10" s="145">
        <v>44561</v>
      </c>
      <c r="I10" s="145">
        <v>44561</v>
      </c>
      <c r="J10" s="8" t="s">
        <v>482</v>
      </c>
      <c r="K10" s="57"/>
    </row>
    <row r="11" spans="1:13" ht="24" customHeight="1" x14ac:dyDescent="0.15">
      <c r="A11" s="41" t="s">
        <v>90</v>
      </c>
      <c r="B11" s="6" t="s">
        <v>107</v>
      </c>
      <c r="C11" s="6" t="s">
        <v>108</v>
      </c>
      <c r="D11" s="48">
        <v>5280000</v>
      </c>
      <c r="E11" s="145">
        <v>44186</v>
      </c>
      <c r="F11" s="145">
        <v>44197</v>
      </c>
      <c r="G11" s="145">
        <v>44561</v>
      </c>
      <c r="H11" s="145">
        <v>44561</v>
      </c>
      <c r="I11" s="145">
        <v>44561</v>
      </c>
      <c r="J11" s="8" t="s">
        <v>482</v>
      </c>
      <c r="K11" s="57"/>
    </row>
    <row r="12" spans="1:13" ht="24" customHeight="1" x14ac:dyDescent="0.15">
      <c r="A12" s="41" t="s">
        <v>152</v>
      </c>
      <c r="B12" s="6" t="s">
        <v>109</v>
      </c>
      <c r="C12" s="6" t="s">
        <v>110</v>
      </c>
      <c r="D12" s="48">
        <v>14616000</v>
      </c>
      <c r="E12" s="145">
        <v>44186</v>
      </c>
      <c r="F12" s="145">
        <v>44197</v>
      </c>
      <c r="G12" s="145">
        <v>44561</v>
      </c>
      <c r="H12" s="145">
        <v>44500</v>
      </c>
      <c r="I12" s="145">
        <v>44500</v>
      </c>
      <c r="J12" s="8" t="s">
        <v>482</v>
      </c>
      <c r="K12" s="57"/>
    </row>
    <row r="13" spans="1:13" ht="24" customHeight="1" x14ac:dyDescent="0.15">
      <c r="A13" s="41" t="s">
        <v>90</v>
      </c>
      <c r="B13" s="6" t="s">
        <v>111</v>
      </c>
      <c r="C13" s="6" t="s">
        <v>112</v>
      </c>
      <c r="D13" s="48">
        <v>3960000</v>
      </c>
      <c r="E13" s="145">
        <v>44187</v>
      </c>
      <c r="F13" s="145">
        <v>44197</v>
      </c>
      <c r="G13" s="145">
        <v>44561</v>
      </c>
      <c r="H13" s="145">
        <v>44561</v>
      </c>
      <c r="I13" s="145">
        <v>44561</v>
      </c>
      <c r="J13" s="8" t="s">
        <v>482</v>
      </c>
      <c r="K13" s="57"/>
    </row>
    <row r="14" spans="1:13" ht="24" customHeight="1" x14ac:dyDescent="0.15">
      <c r="A14" s="43" t="s">
        <v>90</v>
      </c>
      <c r="B14" s="6" t="s">
        <v>113</v>
      </c>
      <c r="C14" s="6" t="s">
        <v>114</v>
      </c>
      <c r="D14" s="151">
        <v>8033330</v>
      </c>
      <c r="E14" s="145">
        <v>44187</v>
      </c>
      <c r="F14" s="145">
        <v>44197</v>
      </c>
      <c r="G14" s="145">
        <v>44227</v>
      </c>
      <c r="H14" s="145">
        <v>44227</v>
      </c>
      <c r="I14" s="145">
        <v>44228</v>
      </c>
      <c r="J14" s="43" t="s">
        <v>143</v>
      </c>
      <c r="K14" s="57"/>
    </row>
    <row r="15" spans="1:13" ht="24" customHeight="1" x14ac:dyDescent="0.15">
      <c r="A15" s="41" t="s">
        <v>90</v>
      </c>
      <c r="B15" s="6" t="s">
        <v>115</v>
      </c>
      <c r="C15" s="6" t="s">
        <v>116</v>
      </c>
      <c r="D15" s="48">
        <v>3600000</v>
      </c>
      <c r="E15" s="145">
        <v>44193</v>
      </c>
      <c r="F15" s="145">
        <v>44197</v>
      </c>
      <c r="G15" s="145">
        <v>44561</v>
      </c>
      <c r="H15" s="145">
        <v>44561</v>
      </c>
      <c r="I15" s="145">
        <v>44561</v>
      </c>
      <c r="J15" s="8" t="s">
        <v>482</v>
      </c>
      <c r="K15" s="57"/>
    </row>
    <row r="16" spans="1:13" ht="24" customHeight="1" x14ac:dyDescent="0.15">
      <c r="A16" s="41" t="s">
        <v>141</v>
      </c>
      <c r="B16" s="6" t="s">
        <v>117</v>
      </c>
      <c r="C16" s="6" t="s">
        <v>118</v>
      </c>
      <c r="D16" s="48">
        <v>3540480</v>
      </c>
      <c r="E16" s="145">
        <v>44194</v>
      </c>
      <c r="F16" s="145">
        <v>44197</v>
      </c>
      <c r="G16" s="145">
        <v>44561</v>
      </c>
      <c r="H16" s="145">
        <v>44561</v>
      </c>
      <c r="I16" s="145">
        <v>44561</v>
      </c>
      <c r="J16" s="8" t="s">
        <v>482</v>
      </c>
      <c r="K16" s="57"/>
    </row>
    <row r="17" spans="1:12" ht="24" customHeight="1" x14ac:dyDescent="0.15">
      <c r="A17" s="41" t="s">
        <v>151</v>
      </c>
      <c r="B17" s="6" t="s">
        <v>119</v>
      </c>
      <c r="C17" s="6" t="s">
        <v>120</v>
      </c>
      <c r="D17" s="48">
        <v>14964000</v>
      </c>
      <c r="E17" s="145">
        <v>44194</v>
      </c>
      <c r="F17" s="145">
        <v>44197</v>
      </c>
      <c r="G17" s="145">
        <v>44561</v>
      </c>
      <c r="H17" s="145">
        <v>44500</v>
      </c>
      <c r="I17" s="145">
        <v>44500</v>
      </c>
      <c r="J17" s="8" t="s">
        <v>482</v>
      </c>
      <c r="K17" s="57"/>
    </row>
    <row r="18" spans="1:12" ht="24" customHeight="1" thickBot="1" x14ac:dyDescent="0.2">
      <c r="A18" s="115" t="s">
        <v>141</v>
      </c>
      <c r="B18" s="116" t="s">
        <v>121</v>
      </c>
      <c r="C18" s="116" t="s">
        <v>122</v>
      </c>
      <c r="D18" s="117">
        <v>9600000</v>
      </c>
      <c r="E18" s="146">
        <v>44195</v>
      </c>
      <c r="F18" s="146">
        <v>44197</v>
      </c>
      <c r="G18" s="146">
        <v>44561</v>
      </c>
      <c r="H18" s="146">
        <v>44561</v>
      </c>
      <c r="I18" s="146">
        <v>44561</v>
      </c>
      <c r="J18" s="286" t="s">
        <v>482</v>
      </c>
      <c r="K18" s="57"/>
    </row>
    <row r="19" spans="1:12" ht="24" customHeight="1" thickTop="1" x14ac:dyDescent="0.15">
      <c r="A19" s="113" t="s">
        <v>141</v>
      </c>
      <c r="B19" s="90" t="s">
        <v>96</v>
      </c>
      <c r="C19" s="90" t="s">
        <v>134</v>
      </c>
      <c r="D19" s="114">
        <v>8370000</v>
      </c>
      <c r="E19" s="147">
        <v>44200</v>
      </c>
      <c r="F19" s="148">
        <v>44200</v>
      </c>
      <c r="G19" s="148">
        <v>44207</v>
      </c>
      <c r="H19" s="148">
        <v>44207</v>
      </c>
      <c r="I19" s="148">
        <v>44207</v>
      </c>
      <c r="J19" s="89" t="s">
        <v>143</v>
      </c>
      <c r="K19" s="57"/>
      <c r="L19" s="167"/>
    </row>
    <row r="20" spans="1:12" ht="24" customHeight="1" x14ac:dyDescent="0.15">
      <c r="A20" s="41" t="s">
        <v>141</v>
      </c>
      <c r="B20" s="6" t="s">
        <v>136</v>
      </c>
      <c r="C20" s="6" t="s">
        <v>137</v>
      </c>
      <c r="D20" s="48">
        <v>1230000</v>
      </c>
      <c r="E20" s="149">
        <v>44203</v>
      </c>
      <c r="F20" s="145">
        <v>44203</v>
      </c>
      <c r="G20" s="145">
        <v>44208</v>
      </c>
      <c r="H20" s="145">
        <v>44207</v>
      </c>
      <c r="I20" s="145">
        <v>44207</v>
      </c>
      <c r="J20" s="43" t="s">
        <v>143</v>
      </c>
      <c r="K20" s="57"/>
    </row>
    <row r="21" spans="1:12" ht="24" customHeight="1" x14ac:dyDescent="0.15">
      <c r="A21" s="41" t="s">
        <v>141</v>
      </c>
      <c r="B21" s="6" t="s">
        <v>138</v>
      </c>
      <c r="C21" s="6" t="s">
        <v>142</v>
      </c>
      <c r="D21" s="48">
        <v>2757000</v>
      </c>
      <c r="E21" s="149">
        <v>44207</v>
      </c>
      <c r="F21" s="145">
        <v>44207</v>
      </c>
      <c r="G21" s="145">
        <v>44237</v>
      </c>
      <c r="H21" s="145">
        <v>44236</v>
      </c>
      <c r="I21" s="145">
        <v>44236</v>
      </c>
      <c r="J21" s="43" t="s">
        <v>144</v>
      </c>
    </row>
    <row r="22" spans="1:12" ht="24" customHeight="1" x14ac:dyDescent="0.15">
      <c r="A22" s="41" t="s">
        <v>90</v>
      </c>
      <c r="B22" s="6" t="s">
        <v>484</v>
      </c>
      <c r="C22" s="6" t="s">
        <v>114</v>
      </c>
      <c r="D22" s="48">
        <v>243930000</v>
      </c>
      <c r="E22" s="149">
        <v>44221</v>
      </c>
      <c r="F22" s="145">
        <v>44228</v>
      </c>
      <c r="G22" s="145">
        <v>44561</v>
      </c>
      <c r="H22" s="145">
        <v>44561</v>
      </c>
      <c r="I22" s="145">
        <v>44561</v>
      </c>
      <c r="J22" s="8" t="s">
        <v>482</v>
      </c>
    </row>
    <row r="23" spans="1:12" ht="24" customHeight="1" x14ac:dyDescent="0.15">
      <c r="A23" s="41" t="s">
        <v>90</v>
      </c>
      <c r="B23" s="6" t="s">
        <v>139</v>
      </c>
      <c r="C23" s="6" t="s">
        <v>140</v>
      </c>
      <c r="D23" s="48">
        <v>4776300</v>
      </c>
      <c r="E23" s="149">
        <v>44222</v>
      </c>
      <c r="F23" s="145">
        <v>44231</v>
      </c>
      <c r="G23" s="145">
        <v>44231</v>
      </c>
      <c r="H23" s="145">
        <v>44230</v>
      </c>
      <c r="I23" s="145">
        <v>44230</v>
      </c>
      <c r="J23" s="43" t="s">
        <v>144</v>
      </c>
    </row>
    <row r="24" spans="1:12" ht="24" customHeight="1" x14ac:dyDescent="0.15">
      <c r="A24" s="41" t="s">
        <v>90</v>
      </c>
      <c r="B24" s="6" t="s">
        <v>145</v>
      </c>
      <c r="C24" s="6" t="s">
        <v>146</v>
      </c>
      <c r="D24" s="48">
        <v>16500000</v>
      </c>
      <c r="E24" s="149">
        <v>44235</v>
      </c>
      <c r="F24" s="145">
        <v>44235</v>
      </c>
      <c r="G24" s="145">
        <v>44252</v>
      </c>
      <c r="H24" s="145">
        <v>44252</v>
      </c>
      <c r="I24" s="145">
        <v>44252</v>
      </c>
      <c r="J24" s="43" t="s">
        <v>144</v>
      </c>
    </row>
    <row r="25" spans="1:12" ht="24" customHeight="1" x14ac:dyDescent="0.15">
      <c r="A25" s="41" t="s">
        <v>90</v>
      </c>
      <c r="B25" s="6" t="s">
        <v>148</v>
      </c>
      <c r="C25" s="6" t="s">
        <v>153</v>
      </c>
      <c r="D25" s="48">
        <v>2400000</v>
      </c>
      <c r="E25" s="149">
        <v>44242</v>
      </c>
      <c r="F25" s="145">
        <v>44256</v>
      </c>
      <c r="G25" s="145">
        <v>44377</v>
      </c>
      <c r="H25" s="145">
        <v>44347</v>
      </c>
      <c r="I25" s="145">
        <v>44348</v>
      </c>
      <c r="J25" s="43" t="s">
        <v>228</v>
      </c>
    </row>
    <row r="26" spans="1:12" s="180" customFormat="1" ht="24" hidden="1" customHeight="1" x14ac:dyDescent="0.15">
      <c r="A26" s="174" t="s">
        <v>90</v>
      </c>
      <c r="B26" s="175" t="s">
        <v>149</v>
      </c>
      <c r="C26" s="175" t="s">
        <v>154</v>
      </c>
      <c r="D26" s="176">
        <v>16863000</v>
      </c>
      <c r="E26" s="177">
        <v>44243</v>
      </c>
      <c r="F26" s="178">
        <v>44245</v>
      </c>
      <c r="G26" s="178">
        <v>44347</v>
      </c>
      <c r="H26" s="178"/>
      <c r="I26" s="178"/>
      <c r="J26" s="174"/>
      <c r="K26" s="179"/>
      <c r="L26" s="179"/>
    </row>
    <row r="27" spans="1:12" ht="24" customHeight="1" x14ac:dyDescent="0.15">
      <c r="A27" s="41" t="s">
        <v>90</v>
      </c>
      <c r="B27" s="124" t="s">
        <v>161</v>
      </c>
      <c r="C27" s="6" t="s">
        <v>154</v>
      </c>
      <c r="D27" s="48">
        <v>17941000</v>
      </c>
      <c r="E27" s="149">
        <v>44243</v>
      </c>
      <c r="F27" s="145" t="s">
        <v>174</v>
      </c>
      <c r="G27" s="161" t="s">
        <v>205</v>
      </c>
      <c r="H27" s="145">
        <v>44299</v>
      </c>
      <c r="I27" s="145">
        <v>44299</v>
      </c>
      <c r="J27" s="43" t="s">
        <v>199</v>
      </c>
    </row>
    <row r="28" spans="1:12" ht="24" customHeight="1" x14ac:dyDescent="0.15">
      <c r="A28" s="41" t="s">
        <v>90</v>
      </c>
      <c r="B28" s="6" t="s">
        <v>150</v>
      </c>
      <c r="C28" s="6" t="s">
        <v>155</v>
      </c>
      <c r="D28" s="48">
        <v>3690000</v>
      </c>
      <c r="E28" s="149">
        <v>44252</v>
      </c>
      <c r="F28" s="145">
        <v>44253</v>
      </c>
      <c r="G28" s="145">
        <v>44264</v>
      </c>
      <c r="H28" s="145">
        <v>44264</v>
      </c>
      <c r="I28" s="145">
        <v>44264</v>
      </c>
      <c r="J28" s="43" t="s">
        <v>159</v>
      </c>
    </row>
    <row r="29" spans="1:12" ht="24" customHeight="1" x14ac:dyDescent="0.15">
      <c r="A29" s="41" t="s">
        <v>90</v>
      </c>
      <c r="B29" s="124" t="s">
        <v>97</v>
      </c>
      <c r="C29" s="6" t="s">
        <v>156</v>
      </c>
      <c r="D29" s="48">
        <v>9600000</v>
      </c>
      <c r="E29" s="149">
        <v>44253</v>
      </c>
      <c r="F29" s="145">
        <v>44256</v>
      </c>
      <c r="G29" s="145">
        <v>44561</v>
      </c>
      <c r="H29" s="145">
        <v>44561</v>
      </c>
      <c r="I29" s="145">
        <v>44561</v>
      </c>
      <c r="J29" s="8" t="s">
        <v>482</v>
      </c>
    </row>
    <row r="30" spans="1:12" ht="24" customHeight="1" x14ac:dyDescent="0.15">
      <c r="A30" s="41" t="s">
        <v>90</v>
      </c>
      <c r="B30" s="124" t="s">
        <v>160</v>
      </c>
      <c r="C30" s="6" t="s">
        <v>157</v>
      </c>
      <c r="D30" s="48">
        <v>2463230</v>
      </c>
      <c r="E30" s="149">
        <v>44265</v>
      </c>
      <c r="F30" s="145">
        <v>44265</v>
      </c>
      <c r="G30" s="145">
        <v>44295</v>
      </c>
      <c r="H30" s="145">
        <v>44294</v>
      </c>
      <c r="I30" s="145">
        <v>44294</v>
      </c>
      <c r="J30" s="43" t="s">
        <v>178</v>
      </c>
    </row>
    <row r="31" spans="1:12" ht="24" customHeight="1" x14ac:dyDescent="0.15">
      <c r="A31" s="41" t="s">
        <v>90</v>
      </c>
      <c r="B31" s="124" t="s">
        <v>125</v>
      </c>
      <c r="C31" s="6" t="s">
        <v>157</v>
      </c>
      <c r="D31" s="48">
        <v>3375120</v>
      </c>
      <c r="E31" s="149">
        <v>44265</v>
      </c>
      <c r="F31" s="145">
        <v>44265</v>
      </c>
      <c r="G31" s="145">
        <v>44280</v>
      </c>
      <c r="H31" s="145">
        <v>44302</v>
      </c>
      <c r="I31" s="145">
        <v>44302</v>
      </c>
      <c r="J31" s="43" t="s">
        <v>178</v>
      </c>
    </row>
    <row r="32" spans="1:12" ht="24" customHeight="1" x14ac:dyDescent="0.15">
      <c r="A32" s="41" t="s">
        <v>90</v>
      </c>
      <c r="B32" s="124" t="s">
        <v>162</v>
      </c>
      <c r="C32" s="6" t="s">
        <v>169</v>
      </c>
      <c r="D32" s="48">
        <v>5861500</v>
      </c>
      <c r="E32" s="149">
        <v>44270</v>
      </c>
      <c r="F32" s="145">
        <v>44268</v>
      </c>
      <c r="G32" s="145">
        <v>44274</v>
      </c>
      <c r="H32" s="145">
        <v>44274</v>
      </c>
      <c r="I32" s="145">
        <v>44274</v>
      </c>
      <c r="J32" s="43" t="s">
        <v>159</v>
      </c>
    </row>
    <row r="33" spans="1:10" ht="24" customHeight="1" x14ac:dyDescent="0.15">
      <c r="A33" s="41" t="s">
        <v>90</v>
      </c>
      <c r="B33" s="124" t="s">
        <v>126</v>
      </c>
      <c r="C33" s="6" t="s">
        <v>157</v>
      </c>
      <c r="D33" s="48">
        <v>1970580</v>
      </c>
      <c r="E33" s="149">
        <v>44279</v>
      </c>
      <c r="F33" s="145">
        <v>44279</v>
      </c>
      <c r="G33" s="145">
        <v>44294</v>
      </c>
      <c r="H33" s="145">
        <v>44288</v>
      </c>
      <c r="I33" s="145">
        <v>44288</v>
      </c>
      <c r="J33" s="43" t="s">
        <v>175</v>
      </c>
    </row>
    <row r="34" spans="1:10" ht="24" customHeight="1" x14ac:dyDescent="0.15">
      <c r="A34" s="41" t="s">
        <v>90</v>
      </c>
      <c r="B34" s="124" t="s">
        <v>163</v>
      </c>
      <c r="C34" s="6" t="s">
        <v>170</v>
      </c>
      <c r="D34" s="48">
        <v>1900000</v>
      </c>
      <c r="E34" s="149">
        <v>44281</v>
      </c>
      <c r="F34" s="145">
        <v>44284</v>
      </c>
      <c r="G34" s="145">
        <v>44561</v>
      </c>
      <c r="H34" s="145">
        <v>44561</v>
      </c>
      <c r="I34" s="145">
        <v>44561</v>
      </c>
      <c r="J34" s="8" t="s">
        <v>482</v>
      </c>
    </row>
    <row r="35" spans="1:10" ht="24" customHeight="1" x14ac:dyDescent="0.15">
      <c r="A35" s="41" t="s">
        <v>90</v>
      </c>
      <c r="B35" s="124" t="s">
        <v>164</v>
      </c>
      <c r="C35" s="6" t="s">
        <v>171</v>
      </c>
      <c r="D35" s="48">
        <v>830000</v>
      </c>
      <c r="E35" s="149">
        <v>44285</v>
      </c>
      <c r="F35" s="145">
        <v>44285</v>
      </c>
      <c r="G35" s="145">
        <v>44292</v>
      </c>
      <c r="H35" s="145">
        <v>44292</v>
      </c>
      <c r="I35" s="145">
        <v>44292</v>
      </c>
      <c r="J35" s="43" t="s">
        <v>196</v>
      </c>
    </row>
    <row r="36" spans="1:10" ht="24" customHeight="1" x14ac:dyDescent="0.15">
      <c r="A36" s="41" t="s">
        <v>90</v>
      </c>
      <c r="B36" s="124" t="s">
        <v>562</v>
      </c>
      <c r="C36" s="6" t="s">
        <v>103</v>
      </c>
      <c r="D36" s="48">
        <v>2176900</v>
      </c>
      <c r="E36" s="149">
        <v>44286</v>
      </c>
      <c r="F36" s="145">
        <v>44287</v>
      </c>
      <c r="G36" s="145">
        <v>44561</v>
      </c>
      <c r="H36" s="145">
        <v>44561</v>
      </c>
      <c r="I36" s="145">
        <v>44561</v>
      </c>
      <c r="J36" s="8" t="s">
        <v>482</v>
      </c>
    </row>
    <row r="37" spans="1:10" ht="24" customHeight="1" x14ac:dyDescent="0.15">
      <c r="A37" s="41" t="s">
        <v>90</v>
      </c>
      <c r="B37" s="124" t="s">
        <v>165</v>
      </c>
      <c r="C37" s="6" t="s">
        <v>172</v>
      </c>
      <c r="D37" s="48">
        <v>5583600</v>
      </c>
      <c r="E37" s="149">
        <v>44286</v>
      </c>
      <c r="F37" s="145">
        <v>44286</v>
      </c>
      <c r="G37" s="145">
        <v>44306</v>
      </c>
      <c r="H37" s="145">
        <v>44306</v>
      </c>
      <c r="I37" s="145">
        <v>44306</v>
      </c>
      <c r="J37" s="43" t="s">
        <v>199</v>
      </c>
    </row>
    <row r="38" spans="1:10" ht="24" customHeight="1" x14ac:dyDescent="0.15">
      <c r="A38" s="41" t="s">
        <v>90</v>
      </c>
      <c r="B38" s="124" t="s">
        <v>166</v>
      </c>
      <c r="C38" s="6" t="s">
        <v>157</v>
      </c>
      <c r="D38" s="48">
        <v>62242300</v>
      </c>
      <c r="E38" s="149">
        <v>44286</v>
      </c>
      <c r="F38" s="145">
        <v>44286</v>
      </c>
      <c r="G38" s="145">
        <v>44316</v>
      </c>
      <c r="H38" s="145">
        <v>44298</v>
      </c>
      <c r="I38" s="145">
        <v>44299</v>
      </c>
      <c r="J38" s="43" t="s">
        <v>178</v>
      </c>
    </row>
    <row r="39" spans="1:10" ht="24" customHeight="1" x14ac:dyDescent="0.15">
      <c r="A39" s="41" t="s">
        <v>90</v>
      </c>
      <c r="B39" s="124" t="s">
        <v>167</v>
      </c>
      <c r="C39" s="6" t="s">
        <v>157</v>
      </c>
      <c r="D39" s="48">
        <v>21016170</v>
      </c>
      <c r="E39" s="149">
        <v>44286</v>
      </c>
      <c r="F39" s="145">
        <v>44286</v>
      </c>
      <c r="G39" s="145">
        <v>44316</v>
      </c>
      <c r="H39" s="145">
        <v>44316</v>
      </c>
      <c r="I39" s="145">
        <v>44316</v>
      </c>
      <c r="J39" s="43" t="s">
        <v>178</v>
      </c>
    </row>
    <row r="40" spans="1:10" ht="24" customHeight="1" x14ac:dyDescent="0.15">
      <c r="A40" s="41" t="s">
        <v>90</v>
      </c>
      <c r="B40" s="124" t="s">
        <v>168</v>
      </c>
      <c r="C40" s="6" t="s">
        <v>157</v>
      </c>
      <c r="D40" s="48">
        <v>27375540</v>
      </c>
      <c r="E40" s="149">
        <v>44286</v>
      </c>
      <c r="F40" s="145">
        <v>44286</v>
      </c>
      <c r="G40" s="145">
        <v>44316</v>
      </c>
      <c r="H40" s="145">
        <v>44302</v>
      </c>
      <c r="I40" s="145" t="s">
        <v>198</v>
      </c>
      <c r="J40" s="43" t="s">
        <v>178</v>
      </c>
    </row>
    <row r="41" spans="1:10" ht="24" customHeight="1" x14ac:dyDescent="0.15">
      <c r="A41" s="41" t="s">
        <v>90</v>
      </c>
      <c r="B41" s="124" t="s">
        <v>158</v>
      </c>
      <c r="C41" s="6" t="s">
        <v>173</v>
      </c>
      <c r="D41" s="48">
        <v>5852000</v>
      </c>
      <c r="E41" s="149">
        <v>44288</v>
      </c>
      <c r="F41" s="145">
        <v>44288</v>
      </c>
      <c r="G41" s="145">
        <v>44299</v>
      </c>
      <c r="H41" s="145">
        <v>44299</v>
      </c>
      <c r="I41" s="145">
        <v>44299</v>
      </c>
      <c r="J41" s="43" t="s">
        <v>197</v>
      </c>
    </row>
    <row r="42" spans="1:10" ht="24" customHeight="1" x14ac:dyDescent="0.15">
      <c r="A42" s="41" t="s">
        <v>90</v>
      </c>
      <c r="B42" s="182" t="s">
        <v>179</v>
      </c>
      <c r="C42" s="6" t="s">
        <v>188</v>
      </c>
      <c r="D42" s="48">
        <v>7240000</v>
      </c>
      <c r="E42" s="149">
        <v>44291</v>
      </c>
      <c r="F42" s="145">
        <v>44294</v>
      </c>
      <c r="G42" s="145">
        <v>44316</v>
      </c>
      <c r="H42" s="145">
        <v>44316</v>
      </c>
      <c r="I42" s="145">
        <v>44316</v>
      </c>
      <c r="J42" s="43" t="s">
        <v>143</v>
      </c>
    </row>
    <row r="43" spans="1:10" ht="24" customHeight="1" x14ac:dyDescent="0.15">
      <c r="A43" s="41" t="s">
        <v>90</v>
      </c>
      <c r="B43" s="124" t="s">
        <v>180</v>
      </c>
      <c r="C43" s="6" t="s">
        <v>189</v>
      </c>
      <c r="D43" s="48">
        <v>1430000</v>
      </c>
      <c r="E43" s="149">
        <v>44292</v>
      </c>
      <c r="F43" s="145">
        <v>44293</v>
      </c>
      <c r="G43" s="145">
        <v>44299</v>
      </c>
      <c r="H43" s="145">
        <v>44299</v>
      </c>
      <c r="I43" s="145">
        <v>44299</v>
      </c>
      <c r="J43" s="43" t="s">
        <v>197</v>
      </c>
    </row>
    <row r="44" spans="1:10" ht="24" customHeight="1" x14ac:dyDescent="0.15">
      <c r="A44" s="41" t="s">
        <v>90</v>
      </c>
      <c r="B44" s="124" t="s">
        <v>181</v>
      </c>
      <c r="C44" s="6" t="s">
        <v>190</v>
      </c>
      <c r="D44" s="48">
        <v>4830000</v>
      </c>
      <c r="E44" s="149">
        <v>44292</v>
      </c>
      <c r="F44" s="145">
        <v>44292</v>
      </c>
      <c r="G44" s="145">
        <v>44354</v>
      </c>
      <c r="H44" s="145">
        <v>44342</v>
      </c>
      <c r="I44" s="145">
        <v>44342</v>
      </c>
      <c r="J44" s="43" t="s">
        <v>228</v>
      </c>
    </row>
    <row r="45" spans="1:10" ht="24" customHeight="1" x14ac:dyDescent="0.15">
      <c r="A45" s="41" t="s">
        <v>90</v>
      </c>
      <c r="B45" s="124" t="s">
        <v>207</v>
      </c>
      <c r="C45" s="6" t="s">
        <v>208</v>
      </c>
      <c r="D45" s="48">
        <v>2513500</v>
      </c>
      <c r="E45" s="149">
        <v>44292</v>
      </c>
      <c r="F45" s="145">
        <v>44292</v>
      </c>
      <c r="G45" s="145">
        <v>44322</v>
      </c>
      <c r="H45" s="145">
        <v>44322</v>
      </c>
      <c r="I45" s="145">
        <v>44322</v>
      </c>
      <c r="J45" s="43" t="s">
        <v>197</v>
      </c>
    </row>
    <row r="46" spans="1:10" ht="24" customHeight="1" x14ac:dyDescent="0.15">
      <c r="A46" s="41" t="s">
        <v>90</v>
      </c>
      <c r="B46" s="124" t="s">
        <v>182</v>
      </c>
      <c r="C46" s="6" t="s">
        <v>191</v>
      </c>
      <c r="D46" s="48">
        <v>11880000</v>
      </c>
      <c r="E46" s="149">
        <v>44300</v>
      </c>
      <c r="F46" s="145">
        <v>44300</v>
      </c>
      <c r="G46" s="145">
        <v>44369</v>
      </c>
      <c r="H46" s="145">
        <v>44369</v>
      </c>
      <c r="I46" s="145">
        <v>44369</v>
      </c>
      <c r="J46" s="43" t="s">
        <v>197</v>
      </c>
    </row>
    <row r="47" spans="1:10" ht="24" customHeight="1" x14ac:dyDescent="0.15">
      <c r="A47" s="41" t="s">
        <v>90</v>
      </c>
      <c r="B47" s="124" t="s">
        <v>183</v>
      </c>
      <c r="C47" s="6" t="s">
        <v>192</v>
      </c>
      <c r="D47" s="48">
        <v>850000</v>
      </c>
      <c r="E47" s="149">
        <v>44301</v>
      </c>
      <c r="F47" s="145">
        <v>44302</v>
      </c>
      <c r="G47" s="145">
        <v>44303</v>
      </c>
      <c r="H47" s="145">
        <v>44303</v>
      </c>
      <c r="I47" s="145">
        <v>44303</v>
      </c>
      <c r="J47" s="43" t="s">
        <v>196</v>
      </c>
    </row>
    <row r="48" spans="1:10" ht="24" customHeight="1" x14ac:dyDescent="0.15">
      <c r="A48" s="41" t="s">
        <v>90</v>
      </c>
      <c r="B48" s="124" t="s">
        <v>184</v>
      </c>
      <c r="C48" s="6" t="s">
        <v>193</v>
      </c>
      <c r="D48" s="48">
        <v>15000000</v>
      </c>
      <c r="E48" s="149">
        <v>44314</v>
      </c>
      <c r="F48" s="150">
        <v>44314</v>
      </c>
      <c r="G48" s="145">
        <v>44340</v>
      </c>
      <c r="H48" s="145">
        <v>44340</v>
      </c>
      <c r="I48" s="145">
        <v>44340</v>
      </c>
      <c r="J48" s="43" t="s">
        <v>143</v>
      </c>
    </row>
    <row r="49" spans="1:12" ht="24" customHeight="1" x14ac:dyDescent="0.15">
      <c r="A49" s="41" t="s">
        <v>90</v>
      </c>
      <c r="B49" s="124" t="s">
        <v>185</v>
      </c>
      <c r="C49" s="6" t="s">
        <v>194</v>
      </c>
      <c r="D49" s="48">
        <v>2200000</v>
      </c>
      <c r="E49" s="149">
        <v>44315</v>
      </c>
      <c r="F49" s="150">
        <v>44315</v>
      </c>
      <c r="G49" s="145">
        <v>44319</v>
      </c>
      <c r="H49" s="145">
        <v>44319</v>
      </c>
      <c r="I49" s="145">
        <v>44319</v>
      </c>
      <c r="J49" s="43" t="s">
        <v>143</v>
      </c>
    </row>
    <row r="50" spans="1:12" ht="24" customHeight="1" x14ac:dyDescent="0.15">
      <c r="A50" s="41" t="s">
        <v>90</v>
      </c>
      <c r="B50" s="124" t="s">
        <v>186</v>
      </c>
      <c r="C50" s="6" t="s">
        <v>195</v>
      </c>
      <c r="D50" s="48">
        <v>550000</v>
      </c>
      <c r="E50" s="149">
        <v>44315</v>
      </c>
      <c r="F50" s="150">
        <v>44315</v>
      </c>
      <c r="G50" s="145">
        <v>44323</v>
      </c>
      <c r="H50" s="145">
        <v>44323</v>
      </c>
      <c r="I50" s="145">
        <v>44323</v>
      </c>
      <c r="J50" s="43" t="s">
        <v>143</v>
      </c>
    </row>
    <row r="51" spans="1:12" ht="24" customHeight="1" x14ac:dyDescent="0.15">
      <c r="A51" s="41" t="s">
        <v>90</v>
      </c>
      <c r="B51" s="124" t="s">
        <v>187</v>
      </c>
      <c r="C51" s="6" t="s">
        <v>171</v>
      </c>
      <c r="D51" s="48">
        <v>5850000</v>
      </c>
      <c r="E51" s="149">
        <v>44316</v>
      </c>
      <c r="F51" s="150">
        <v>44317</v>
      </c>
      <c r="G51" s="145">
        <v>44333</v>
      </c>
      <c r="H51" s="145">
        <v>44333</v>
      </c>
      <c r="I51" s="145">
        <v>44336</v>
      </c>
      <c r="J51" s="43" t="s">
        <v>143</v>
      </c>
    </row>
    <row r="52" spans="1:12" ht="24" customHeight="1" x14ac:dyDescent="0.15">
      <c r="A52" s="43" t="s">
        <v>90</v>
      </c>
      <c r="B52" s="124" t="s">
        <v>211</v>
      </c>
      <c r="C52" s="6" t="s">
        <v>220</v>
      </c>
      <c r="D52" s="151">
        <v>46500000</v>
      </c>
      <c r="E52" s="212">
        <v>44316</v>
      </c>
      <c r="F52" s="213">
        <v>44317</v>
      </c>
      <c r="G52" s="145">
        <v>44530</v>
      </c>
      <c r="H52" s="145">
        <v>44551</v>
      </c>
      <c r="I52" s="145">
        <v>44551</v>
      </c>
      <c r="J52" s="43" t="s">
        <v>485</v>
      </c>
    </row>
    <row r="53" spans="1:12" ht="24" customHeight="1" x14ac:dyDescent="0.15">
      <c r="A53" s="41" t="s">
        <v>90</v>
      </c>
      <c r="B53" s="124" t="s">
        <v>212</v>
      </c>
      <c r="C53" s="6" t="s">
        <v>173</v>
      </c>
      <c r="D53" s="48">
        <v>1200000</v>
      </c>
      <c r="E53" s="149">
        <v>44323</v>
      </c>
      <c r="F53" s="150">
        <v>44323</v>
      </c>
      <c r="G53" s="145">
        <v>44328</v>
      </c>
      <c r="H53" s="145">
        <v>44328</v>
      </c>
      <c r="I53" s="145">
        <v>44328</v>
      </c>
      <c r="J53" s="43" t="s">
        <v>227</v>
      </c>
    </row>
    <row r="54" spans="1:12" ht="24" customHeight="1" x14ac:dyDescent="0.15">
      <c r="A54" s="41" t="s">
        <v>90</v>
      </c>
      <c r="B54" s="124" t="s">
        <v>213</v>
      </c>
      <c r="C54" s="6" t="s">
        <v>137</v>
      </c>
      <c r="D54" s="48">
        <v>1482000</v>
      </c>
      <c r="E54" s="149">
        <v>44326</v>
      </c>
      <c r="F54" s="150">
        <v>44326</v>
      </c>
      <c r="G54" s="145">
        <v>44330</v>
      </c>
      <c r="H54" s="145">
        <v>44328</v>
      </c>
      <c r="I54" s="145">
        <v>44328</v>
      </c>
      <c r="J54" s="43" t="s">
        <v>228</v>
      </c>
    </row>
    <row r="55" spans="1:12" s="172" customFormat="1" ht="24" hidden="1" customHeight="1" x14ac:dyDescent="0.15">
      <c r="A55" s="152" t="s">
        <v>90</v>
      </c>
      <c r="B55" s="153" t="s">
        <v>214</v>
      </c>
      <c r="C55" s="154" t="s">
        <v>221</v>
      </c>
      <c r="D55" s="155">
        <v>80465240</v>
      </c>
      <c r="E55" s="156">
        <v>44326</v>
      </c>
      <c r="F55" s="173">
        <v>44348</v>
      </c>
      <c r="G55" s="157" t="s">
        <v>226</v>
      </c>
      <c r="H55" s="181" t="s">
        <v>304</v>
      </c>
      <c r="I55" s="181"/>
      <c r="J55" s="158"/>
      <c r="K55" s="167"/>
      <c r="L55" s="167"/>
    </row>
    <row r="56" spans="1:12" ht="24" customHeight="1" x14ac:dyDescent="0.15">
      <c r="A56" s="41" t="s">
        <v>90</v>
      </c>
      <c r="B56" s="124" t="s">
        <v>215</v>
      </c>
      <c r="C56" s="6" t="s">
        <v>222</v>
      </c>
      <c r="D56" s="48">
        <v>1500000</v>
      </c>
      <c r="E56" s="149">
        <v>44329</v>
      </c>
      <c r="F56" s="150">
        <v>44334</v>
      </c>
      <c r="G56" s="145">
        <v>44342</v>
      </c>
      <c r="H56" s="145">
        <v>44342</v>
      </c>
      <c r="I56" s="145">
        <v>44342</v>
      </c>
      <c r="J56" s="43" t="s">
        <v>238</v>
      </c>
    </row>
    <row r="57" spans="1:12" ht="24" customHeight="1" x14ac:dyDescent="0.15">
      <c r="A57" s="41" t="s">
        <v>90</v>
      </c>
      <c r="B57" s="124" t="s">
        <v>206</v>
      </c>
      <c r="C57" s="6" t="s">
        <v>171</v>
      </c>
      <c r="D57" s="48">
        <v>2475000</v>
      </c>
      <c r="E57" s="149">
        <v>44334</v>
      </c>
      <c r="F57" s="150">
        <v>44334</v>
      </c>
      <c r="G57" s="145">
        <v>44337</v>
      </c>
      <c r="H57" s="145">
        <v>44337</v>
      </c>
      <c r="I57" s="145">
        <v>44337</v>
      </c>
      <c r="J57" s="43" t="s">
        <v>143</v>
      </c>
    </row>
    <row r="58" spans="1:12" ht="24" customHeight="1" x14ac:dyDescent="0.15">
      <c r="A58" s="43" t="s">
        <v>90</v>
      </c>
      <c r="B58" s="124" t="s">
        <v>216</v>
      </c>
      <c r="C58" s="6" t="s">
        <v>223</v>
      </c>
      <c r="D58" s="151">
        <v>26505000</v>
      </c>
      <c r="E58" s="212">
        <v>44334</v>
      </c>
      <c r="F58" s="213">
        <v>44334</v>
      </c>
      <c r="G58" s="145">
        <v>44417</v>
      </c>
      <c r="H58" s="145">
        <v>44417</v>
      </c>
      <c r="I58" s="145">
        <v>44417</v>
      </c>
      <c r="J58" s="43" t="s">
        <v>282</v>
      </c>
    </row>
    <row r="59" spans="1:12" ht="24" customHeight="1" x14ac:dyDescent="0.15">
      <c r="A59" s="41" t="s">
        <v>90</v>
      </c>
      <c r="B59" s="124" t="s">
        <v>217</v>
      </c>
      <c r="C59" s="6" t="s">
        <v>224</v>
      </c>
      <c r="D59" s="48">
        <v>1900000</v>
      </c>
      <c r="E59" s="149">
        <v>44336</v>
      </c>
      <c r="F59" s="150">
        <v>44336</v>
      </c>
      <c r="G59" s="145">
        <v>44344</v>
      </c>
      <c r="H59" s="145">
        <v>44344</v>
      </c>
      <c r="I59" s="145">
        <v>44344</v>
      </c>
      <c r="J59" s="43" t="s">
        <v>229</v>
      </c>
    </row>
    <row r="60" spans="1:12" ht="24" customHeight="1" x14ac:dyDescent="0.15">
      <c r="A60" s="41" t="s">
        <v>90</v>
      </c>
      <c r="B60" s="124" t="s">
        <v>218</v>
      </c>
      <c r="C60" s="6" t="s">
        <v>225</v>
      </c>
      <c r="D60" s="48">
        <v>1800000</v>
      </c>
      <c r="E60" s="149">
        <v>44342</v>
      </c>
      <c r="F60" s="150">
        <v>44342</v>
      </c>
      <c r="G60" s="145">
        <v>44352</v>
      </c>
      <c r="H60" s="145" t="s">
        <v>236</v>
      </c>
      <c r="I60" s="145">
        <v>44350</v>
      </c>
      <c r="J60" s="43" t="s">
        <v>237</v>
      </c>
    </row>
    <row r="61" spans="1:12" ht="24" customHeight="1" x14ac:dyDescent="0.15">
      <c r="A61" s="41" t="s">
        <v>90</v>
      </c>
      <c r="B61" s="124" t="s">
        <v>219</v>
      </c>
      <c r="C61" s="6" t="s">
        <v>103</v>
      </c>
      <c r="D61" s="48">
        <v>4734430</v>
      </c>
      <c r="E61" s="149">
        <v>44347</v>
      </c>
      <c r="F61" s="150">
        <v>44348</v>
      </c>
      <c r="G61" s="145">
        <v>44561</v>
      </c>
      <c r="H61" s="145">
        <v>44561</v>
      </c>
      <c r="I61" s="145">
        <v>44561</v>
      </c>
      <c r="J61" s="8" t="s">
        <v>482</v>
      </c>
    </row>
    <row r="62" spans="1:12" ht="24" customHeight="1" x14ac:dyDescent="0.15">
      <c r="A62" s="41" t="s">
        <v>90</v>
      </c>
      <c r="B62" s="182" t="str">
        <f>'[1]2021년'!$E$70</f>
        <v>회계실무 교육 운영 위탁용역</v>
      </c>
      <c r="C62" s="6" t="str">
        <f>'[1]2021년'!$N$70</f>
        <v>㈜더존에듀캠</v>
      </c>
      <c r="D62" s="48">
        <v>4100000</v>
      </c>
      <c r="E62" s="149">
        <v>44356</v>
      </c>
      <c r="F62" s="150">
        <v>44356</v>
      </c>
      <c r="G62" s="145">
        <v>44369</v>
      </c>
      <c r="H62" s="145">
        <v>44369</v>
      </c>
      <c r="I62" s="145">
        <v>44369</v>
      </c>
      <c r="J62" s="43" t="s">
        <v>233</v>
      </c>
    </row>
    <row r="63" spans="1:12" ht="24" customHeight="1" x14ac:dyDescent="0.15">
      <c r="A63" s="41" t="s">
        <v>90</v>
      </c>
      <c r="B63" s="182" t="s">
        <v>239</v>
      </c>
      <c r="C63" s="6" t="s">
        <v>157</v>
      </c>
      <c r="D63" s="48">
        <v>570060</v>
      </c>
      <c r="E63" s="149">
        <v>44358</v>
      </c>
      <c r="F63" s="150">
        <v>44358</v>
      </c>
      <c r="G63" s="145">
        <v>44373</v>
      </c>
      <c r="H63" s="145">
        <v>44370</v>
      </c>
      <c r="I63" s="145">
        <v>44370</v>
      </c>
      <c r="J63" s="43" t="s">
        <v>233</v>
      </c>
    </row>
    <row r="64" spans="1:12" ht="24" customHeight="1" x14ac:dyDescent="0.15">
      <c r="A64" s="41" t="s">
        <v>90</v>
      </c>
      <c r="B64" s="182" t="s">
        <v>240</v>
      </c>
      <c r="C64" s="6" t="s">
        <v>157</v>
      </c>
      <c r="D64" s="48">
        <v>2593930</v>
      </c>
      <c r="E64" s="149">
        <v>44362</v>
      </c>
      <c r="F64" s="150">
        <v>44362</v>
      </c>
      <c r="G64" s="145">
        <v>44392</v>
      </c>
      <c r="H64" s="145">
        <v>44368</v>
      </c>
      <c r="I64" s="145">
        <v>44368</v>
      </c>
      <c r="J64" s="43" t="s">
        <v>233</v>
      </c>
    </row>
    <row r="65" spans="1:12" ht="24" customHeight="1" x14ac:dyDescent="0.15">
      <c r="A65" s="41" t="s">
        <v>90</v>
      </c>
      <c r="B65" s="182" t="s">
        <v>210</v>
      </c>
      <c r="C65" s="6" t="s">
        <v>157</v>
      </c>
      <c r="D65" s="48">
        <v>1172290</v>
      </c>
      <c r="E65" s="149">
        <v>44368</v>
      </c>
      <c r="F65" s="150">
        <v>44368</v>
      </c>
      <c r="G65" s="145">
        <v>44398</v>
      </c>
      <c r="H65" s="145">
        <v>44377</v>
      </c>
      <c r="I65" s="145">
        <v>44377</v>
      </c>
      <c r="J65" s="43" t="s">
        <v>233</v>
      </c>
    </row>
    <row r="66" spans="1:12" ht="24" customHeight="1" x14ac:dyDescent="0.15">
      <c r="A66" s="43" t="s">
        <v>90</v>
      </c>
      <c r="B66" s="124" t="s">
        <v>234</v>
      </c>
      <c r="C66" s="6" t="s">
        <v>235</v>
      </c>
      <c r="D66" s="151">
        <v>1434000</v>
      </c>
      <c r="E66" s="212">
        <v>44370</v>
      </c>
      <c r="F66" s="213">
        <v>44370</v>
      </c>
      <c r="G66" s="145">
        <v>44384</v>
      </c>
      <c r="H66" s="145" t="s">
        <v>257</v>
      </c>
      <c r="I66" s="145" t="s">
        <v>258</v>
      </c>
      <c r="J66" s="43" t="s">
        <v>262</v>
      </c>
    </row>
    <row r="67" spans="1:12" ht="24" customHeight="1" x14ac:dyDescent="0.15">
      <c r="A67" s="43" t="s">
        <v>90</v>
      </c>
      <c r="B67" s="124" t="s">
        <v>96</v>
      </c>
      <c r="C67" s="6" t="s">
        <v>134</v>
      </c>
      <c r="D67" s="151">
        <v>8370000</v>
      </c>
      <c r="E67" s="212">
        <v>44376</v>
      </c>
      <c r="F67" s="213">
        <v>44376</v>
      </c>
      <c r="G67" s="145">
        <v>44393</v>
      </c>
      <c r="H67" s="145" t="s">
        <v>259</v>
      </c>
      <c r="I67" s="145" t="s">
        <v>260</v>
      </c>
      <c r="J67" s="43" t="s">
        <v>263</v>
      </c>
    </row>
    <row r="68" spans="1:12" s="172" customFormat="1" ht="24" hidden="1" customHeight="1" x14ac:dyDescent="0.15">
      <c r="A68" s="152" t="s">
        <v>90</v>
      </c>
      <c r="B68" s="219" t="s">
        <v>244</v>
      </c>
      <c r="C68" s="154" t="s">
        <v>249</v>
      </c>
      <c r="D68" s="155">
        <v>405000000</v>
      </c>
      <c r="E68" s="156">
        <v>44378</v>
      </c>
      <c r="F68" s="173">
        <v>44378</v>
      </c>
      <c r="G68" s="157">
        <v>44588</v>
      </c>
      <c r="H68" s="181" t="s">
        <v>283</v>
      </c>
      <c r="I68" s="181"/>
      <c r="J68" s="158"/>
      <c r="K68" s="167"/>
      <c r="L68" s="167"/>
    </row>
    <row r="69" spans="1:12" ht="24" customHeight="1" x14ac:dyDescent="0.15">
      <c r="A69" s="41" t="s">
        <v>90</v>
      </c>
      <c r="B69" s="182" t="s">
        <v>183</v>
      </c>
      <c r="C69" s="6" t="s">
        <v>192</v>
      </c>
      <c r="D69" s="48">
        <v>880000</v>
      </c>
      <c r="E69" s="149">
        <v>44384</v>
      </c>
      <c r="F69" s="150">
        <v>44386</v>
      </c>
      <c r="G69" s="145">
        <v>44387</v>
      </c>
      <c r="H69" s="145">
        <v>44387</v>
      </c>
      <c r="I69" s="145">
        <v>44387</v>
      </c>
      <c r="J69" s="43" t="s">
        <v>252</v>
      </c>
    </row>
    <row r="70" spans="1:12" ht="24" customHeight="1" x14ac:dyDescent="0.15">
      <c r="A70" s="43" t="s">
        <v>90</v>
      </c>
      <c r="B70" s="140" t="s">
        <v>245</v>
      </c>
      <c r="C70" s="6" t="s">
        <v>250</v>
      </c>
      <c r="D70" s="151">
        <v>2800000</v>
      </c>
      <c r="E70" s="212">
        <v>44385</v>
      </c>
      <c r="F70" s="213">
        <v>44389</v>
      </c>
      <c r="G70" s="145">
        <v>44407</v>
      </c>
      <c r="H70" s="145">
        <v>44407</v>
      </c>
      <c r="I70" s="145">
        <v>44407</v>
      </c>
      <c r="J70" s="43" t="s">
        <v>143</v>
      </c>
    </row>
    <row r="71" spans="1:12" ht="24" customHeight="1" x14ac:dyDescent="0.15">
      <c r="A71" s="43" t="s">
        <v>90</v>
      </c>
      <c r="B71" s="140" t="s">
        <v>284</v>
      </c>
      <c r="C71" s="6" t="s">
        <v>251</v>
      </c>
      <c r="D71" s="151">
        <v>744000</v>
      </c>
      <c r="E71" s="212">
        <v>44391</v>
      </c>
      <c r="F71" s="213">
        <v>44392</v>
      </c>
      <c r="G71" s="145">
        <v>44514</v>
      </c>
      <c r="H71" s="145">
        <v>44514</v>
      </c>
      <c r="I71" s="145">
        <v>44514</v>
      </c>
      <c r="J71" s="43" t="s">
        <v>389</v>
      </c>
    </row>
    <row r="72" spans="1:12" ht="24" customHeight="1" x14ac:dyDescent="0.15">
      <c r="A72" s="43" t="s">
        <v>90</v>
      </c>
      <c r="B72" s="140" t="s">
        <v>247</v>
      </c>
      <c r="C72" s="6" t="s">
        <v>170</v>
      </c>
      <c r="D72" s="151">
        <v>8064100</v>
      </c>
      <c r="E72" s="212">
        <v>44393</v>
      </c>
      <c r="F72" s="213">
        <v>44393</v>
      </c>
      <c r="G72" s="145">
        <v>44454</v>
      </c>
      <c r="H72" s="145">
        <v>44454</v>
      </c>
      <c r="I72" s="145">
        <v>44455</v>
      </c>
      <c r="J72" s="43" t="s">
        <v>290</v>
      </c>
    </row>
    <row r="73" spans="1:12" ht="24" customHeight="1" x14ac:dyDescent="0.15">
      <c r="A73" s="43" t="s">
        <v>90</v>
      </c>
      <c r="B73" s="140" t="s">
        <v>248</v>
      </c>
      <c r="C73" s="6" t="s">
        <v>157</v>
      </c>
      <c r="D73" s="151">
        <v>2513500</v>
      </c>
      <c r="E73" s="212">
        <v>44404</v>
      </c>
      <c r="F73" s="213">
        <v>44404</v>
      </c>
      <c r="G73" s="145">
        <v>44434</v>
      </c>
      <c r="H73" s="145">
        <v>44412</v>
      </c>
      <c r="I73" s="145">
        <v>44412</v>
      </c>
      <c r="J73" s="43" t="s">
        <v>143</v>
      </c>
    </row>
    <row r="74" spans="1:12" ht="24" customHeight="1" x14ac:dyDescent="0.15">
      <c r="A74" s="43" t="s">
        <v>254</v>
      </c>
      <c r="B74" s="140" t="s">
        <v>148</v>
      </c>
      <c r="C74" s="6" t="s">
        <v>255</v>
      </c>
      <c r="D74" s="151">
        <v>2400000</v>
      </c>
      <c r="E74" s="212">
        <v>44407</v>
      </c>
      <c r="F74" s="213">
        <v>44409</v>
      </c>
      <c r="G74" s="145">
        <v>44561</v>
      </c>
      <c r="H74" s="145">
        <v>44561</v>
      </c>
      <c r="I74" s="145">
        <v>44561</v>
      </c>
      <c r="J74" s="43" t="s">
        <v>483</v>
      </c>
    </row>
    <row r="75" spans="1:12" ht="24" customHeight="1" x14ac:dyDescent="0.15">
      <c r="A75" s="43" t="s">
        <v>90</v>
      </c>
      <c r="B75" s="124" t="s">
        <v>274</v>
      </c>
      <c r="C75" s="6" t="s">
        <v>279</v>
      </c>
      <c r="D75" s="151">
        <v>9500000</v>
      </c>
      <c r="E75" s="212">
        <v>44407</v>
      </c>
      <c r="F75" s="213">
        <v>44407</v>
      </c>
      <c r="G75" s="145">
        <v>44444</v>
      </c>
      <c r="H75" s="145">
        <v>44444</v>
      </c>
      <c r="I75" s="145">
        <v>44445</v>
      </c>
      <c r="J75" s="43" t="s">
        <v>290</v>
      </c>
    </row>
    <row r="76" spans="1:12" ht="24" customHeight="1" x14ac:dyDescent="0.15">
      <c r="A76" s="43" t="s">
        <v>90</v>
      </c>
      <c r="B76" s="140" t="s">
        <v>275</v>
      </c>
      <c r="C76" s="6" t="s">
        <v>154</v>
      </c>
      <c r="D76" s="151">
        <v>8734000</v>
      </c>
      <c r="E76" s="212">
        <v>44421</v>
      </c>
      <c r="F76" s="213">
        <v>44421</v>
      </c>
      <c r="G76" s="161" t="s">
        <v>327</v>
      </c>
      <c r="H76" s="145">
        <v>44469</v>
      </c>
      <c r="I76" s="145">
        <v>44476</v>
      </c>
      <c r="J76" s="43" t="s">
        <v>326</v>
      </c>
    </row>
    <row r="77" spans="1:12" ht="24" customHeight="1" x14ac:dyDescent="0.15">
      <c r="A77" s="43" t="s">
        <v>90</v>
      </c>
      <c r="B77" s="140" t="s">
        <v>186</v>
      </c>
      <c r="C77" s="6" t="s">
        <v>280</v>
      </c>
      <c r="D77" s="151">
        <v>950000</v>
      </c>
      <c r="E77" s="212">
        <v>44427</v>
      </c>
      <c r="F77" s="213">
        <v>44427</v>
      </c>
      <c r="G77" s="145">
        <v>44439</v>
      </c>
      <c r="H77" s="145">
        <v>44439</v>
      </c>
      <c r="I77" s="145">
        <v>44439</v>
      </c>
      <c r="J77" s="43" t="s">
        <v>143</v>
      </c>
    </row>
    <row r="78" spans="1:12" ht="24" customHeight="1" x14ac:dyDescent="0.15">
      <c r="A78" s="43" t="s">
        <v>90</v>
      </c>
      <c r="B78" s="140" t="s">
        <v>276</v>
      </c>
      <c r="C78" s="6" t="s">
        <v>195</v>
      </c>
      <c r="D78" s="151">
        <v>946000</v>
      </c>
      <c r="E78" s="212">
        <v>44427</v>
      </c>
      <c r="F78" s="213">
        <v>44428</v>
      </c>
      <c r="G78" s="145">
        <v>44442</v>
      </c>
      <c r="H78" s="145">
        <v>44442</v>
      </c>
      <c r="I78" s="145">
        <v>44447</v>
      </c>
      <c r="J78" s="43" t="s">
        <v>291</v>
      </c>
    </row>
    <row r="79" spans="1:12" ht="24" customHeight="1" x14ac:dyDescent="0.15">
      <c r="A79" s="43" t="s">
        <v>90</v>
      </c>
      <c r="B79" s="140" t="s">
        <v>277</v>
      </c>
      <c r="C79" s="6" t="s">
        <v>281</v>
      </c>
      <c r="D79" s="151">
        <v>4950000</v>
      </c>
      <c r="E79" s="212">
        <v>44431</v>
      </c>
      <c r="F79" s="213">
        <v>44431</v>
      </c>
      <c r="G79" s="145">
        <v>44530</v>
      </c>
      <c r="H79" s="145">
        <v>44526</v>
      </c>
      <c r="I79" s="145">
        <v>44526</v>
      </c>
      <c r="J79" s="43" t="s">
        <v>143</v>
      </c>
    </row>
    <row r="80" spans="1:12" ht="24" customHeight="1" x14ac:dyDescent="0.15">
      <c r="A80" s="43" t="s">
        <v>90</v>
      </c>
      <c r="B80" s="140" t="s">
        <v>278</v>
      </c>
      <c r="C80" s="6" t="s">
        <v>157</v>
      </c>
      <c r="D80" s="151">
        <v>38205200</v>
      </c>
      <c r="E80" s="212">
        <v>44435</v>
      </c>
      <c r="F80" s="213">
        <v>44435</v>
      </c>
      <c r="G80" s="145">
        <v>44465</v>
      </c>
      <c r="H80" s="145">
        <v>44463</v>
      </c>
      <c r="I80" s="145">
        <v>44463</v>
      </c>
      <c r="J80" s="43" t="s">
        <v>292</v>
      </c>
    </row>
    <row r="81" spans="1:10" ht="24" customHeight="1" x14ac:dyDescent="0.15">
      <c r="A81" s="43" t="s">
        <v>90</v>
      </c>
      <c r="B81" s="124" t="s">
        <v>293</v>
      </c>
      <c r="C81" s="6" t="s">
        <v>222</v>
      </c>
      <c r="D81" s="151">
        <v>4750000</v>
      </c>
      <c r="E81" s="212">
        <v>44442</v>
      </c>
      <c r="F81" s="213">
        <v>44445</v>
      </c>
      <c r="G81" s="145">
        <v>44477</v>
      </c>
      <c r="H81" s="145">
        <v>44477</v>
      </c>
      <c r="I81" s="145">
        <v>44480</v>
      </c>
      <c r="J81" s="43" t="s">
        <v>326</v>
      </c>
    </row>
    <row r="82" spans="1:10" ht="24" customHeight="1" x14ac:dyDescent="0.15">
      <c r="A82" s="43" t="s">
        <v>90</v>
      </c>
      <c r="B82" s="182" t="s">
        <v>294</v>
      </c>
      <c r="C82" s="6" t="s">
        <v>305</v>
      </c>
      <c r="D82" s="48">
        <v>8500000</v>
      </c>
      <c r="E82" s="149">
        <v>44442</v>
      </c>
      <c r="F82" s="150">
        <v>44445</v>
      </c>
      <c r="G82" s="145">
        <v>44467</v>
      </c>
      <c r="H82" s="145">
        <v>44467</v>
      </c>
      <c r="I82" s="145">
        <v>44467</v>
      </c>
      <c r="J82" s="43" t="s">
        <v>315</v>
      </c>
    </row>
    <row r="83" spans="1:10" ht="24" customHeight="1" x14ac:dyDescent="0.15">
      <c r="A83" s="43" t="s">
        <v>90</v>
      </c>
      <c r="B83" s="182" t="s">
        <v>295</v>
      </c>
      <c r="C83" s="6" t="s">
        <v>306</v>
      </c>
      <c r="D83" s="48">
        <v>3800000</v>
      </c>
      <c r="E83" s="149">
        <v>44442</v>
      </c>
      <c r="F83" s="150">
        <v>44442</v>
      </c>
      <c r="G83" s="145">
        <v>44448</v>
      </c>
      <c r="H83" s="145">
        <v>44448</v>
      </c>
      <c r="I83" s="145">
        <v>44448</v>
      </c>
      <c r="J83" s="43" t="s">
        <v>316</v>
      </c>
    </row>
    <row r="84" spans="1:10" ht="24" customHeight="1" x14ac:dyDescent="0.15">
      <c r="A84" s="43" t="s">
        <v>90</v>
      </c>
      <c r="B84" s="182" t="s">
        <v>296</v>
      </c>
      <c r="C84" s="6" t="s">
        <v>307</v>
      </c>
      <c r="D84" s="48">
        <v>5700000</v>
      </c>
      <c r="E84" s="149">
        <v>44445</v>
      </c>
      <c r="F84" s="150">
        <v>44445</v>
      </c>
      <c r="G84" s="145">
        <v>44456</v>
      </c>
      <c r="H84" s="145">
        <v>44453</v>
      </c>
      <c r="I84" s="145">
        <v>44453</v>
      </c>
      <c r="J84" s="43" t="s">
        <v>290</v>
      </c>
    </row>
    <row r="85" spans="1:10" ht="24" customHeight="1" x14ac:dyDescent="0.15">
      <c r="A85" s="43" t="s">
        <v>90</v>
      </c>
      <c r="B85" s="140" t="s">
        <v>297</v>
      </c>
      <c r="C85" s="6" t="s">
        <v>308</v>
      </c>
      <c r="D85" s="151">
        <v>13300000</v>
      </c>
      <c r="E85" s="212">
        <v>44446</v>
      </c>
      <c r="F85" s="213">
        <v>44446</v>
      </c>
      <c r="G85" s="145">
        <v>44540</v>
      </c>
      <c r="H85" s="145">
        <v>44540</v>
      </c>
      <c r="I85" s="145">
        <v>44540</v>
      </c>
      <c r="J85" s="43" t="s">
        <v>290</v>
      </c>
    </row>
    <row r="86" spans="1:10" ht="24" customHeight="1" x14ac:dyDescent="0.15">
      <c r="A86" s="43" t="s">
        <v>90</v>
      </c>
      <c r="B86" s="140" t="s">
        <v>298</v>
      </c>
      <c r="C86" s="6" t="s">
        <v>309</v>
      </c>
      <c r="D86" s="151">
        <v>3630000</v>
      </c>
      <c r="E86" s="212">
        <v>44449</v>
      </c>
      <c r="F86" s="213">
        <v>44452</v>
      </c>
      <c r="G86" s="145">
        <v>44456</v>
      </c>
      <c r="H86" s="145">
        <v>44453</v>
      </c>
      <c r="I86" s="145">
        <v>44453</v>
      </c>
      <c r="J86" s="43" t="s">
        <v>328</v>
      </c>
    </row>
    <row r="87" spans="1:10" ht="24" customHeight="1" x14ac:dyDescent="0.15">
      <c r="A87" s="43" t="s">
        <v>90</v>
      </c>
      <c r="B87" s="140" t="s">
        <v>299</v>
      </c>
      <c r="C87" s="6" t="s">
        <v>310</v>
      </c>
      <c r="D87" s="151">
        <v>7124000</v>
      </c>
      <c r="E87" s="212">
        <v>44449</v>
      </c>
      <c r="F87" s="213">
        <v>44449</v>
      </c>
      <c r="G87" s="145">
        <v>44530</v>
      </c>
      <c r="H87" s="145">
        <v>44505</v>
      </c>
      <c r="I87" s="145">
        <v>44505</v>
      </c>
      <c r="J87" s="43" t="s">
        <v>328</v>
      </c>
    </row>
    <row r="88" spans="1:10" ht="24" customHeight="1" x14ac:dyDescent="0.15">
      <c r="A88" s="43" t="s">
        <v>90</v>
      </c>
      <c r="B88" s="182" t="s">
        <v>300</v>
      </c>
      <c r="C88" s="6" t="s">
        <v>311</v>
      </c>
      <c r="D88" s="48">
        <v>3810000</v>
      </c>
      <c r="E88" s="149">
        <v>44449</v>
      </c>
      <c r="F88" s="150">
        <v>44452</v>
      </c>
      <c r="G88" s="145">
        <v>44456</v>
      </c>
      <c r="H88" s="145">
        <v>44456</v>
      </c>
      <c r="I88" s="145">
        <v>44456</v>
      </c>
      <c r="J88" s="43" t="s">
        <v>290</v>
      </c>
    </row>
    <row r="89" spans="1:10" ht="24" customHeight="1" x14ac:dyDescent="0.15">
      <c r="A89" s="43" t="s">
        <v>90</v>
      </c>
      <c r="B89" s="182" t="s">
        <v>301</v>
      </c>
      <c r="C89" s="6" t="s">
        <v>312</v>
      </c>
      <c r="D89" s="48">
        <v>7430400</v>
      </c>
      <c r="E89" s="149">
        <v>44449</v>
      </c>
      <c r="F89" s="150">
        <v>44449</v>
      </c>
      <c r="G89" s="145">
        <v>44452</v>
      </c>
      <c r="H89" s="145">
        <v>44452</v>
      </c>
      <c r="I89" s="145">
        <v>44452</v>
      </c>
      <c r="J89" s="43" t="s">
        <v>315</v>
      </c>
    </row>
    <row r="90" spans="1:10" ht="24" customHeight="1" x14ac:dyDescent="0.15">
      <c r="A90" s="43" t="s">
        <v>90</v>
      </c>
      <c r="B90" s="140" t="s">
        <v>302</v>
      </c>
      <c r="C90" s="6" t="s">
        <v>313</v>
      </c>
      <c r="D90" s="151">
        <v>5390000</v>
      </c>
      <c r="E90" s="212">
        <v>44453</v>
      </c>
      <c r="F90" s="213">
        <v>44454</v>
      </c>
      <c r="G90" s="145">
        <v>44500</v>
      </c>
      <c r="H90" s="145">
        <v>44497</v>
      </c>
      <c r="I90" s="145">
        <v>44497</v>
      </c>
      <c r="J90" s="43" t="s">
        <v>326</v>
      </c>
    </row>
    <row r="91" spans="1:10" ht="24" customHeight="1" x14ac:dyDescent="0.15">
      <c r="A91" s="43" t="s">
        <v>559</v>
      </c>
      <c r="B91" s="140" t="s">
        <v>303</v>
      </c>
      <c r="C91" s="6" t="s">
        <v>122</v>
      </c>
      <c r="D91" s="151">
        <v>2000000</v>
      </c>
      <c r="E91" s="212">
        <v>44467</v>
      </c>
      <c r="F91" s="213">
        <v>44467</v>
      </c>
      <c r="G91" s="145">
        <v>44497</v>
      </c>
      <c r="H91" s="145">
        <v>44497</v>
      </c>
      <c r="I91" s="145">
        <v>44497</v>
      </c>
      <c r="J91" s="43" t="s">
        <v>560</v>
      </c>
    </row>
    <row r="92" spans="1:10" ht="24" customHeight="1" x14ac:dyDescent="0.15">
      <c r="A92" s="43" t="s">
        <v>559</v>
      </c>
      <c r="B92" s="140" t="s">
        <v>332</v>
      </c>
      <c r="C92" s="6" t="s">
        <v>340</v>
      </c>
      <c r="D92" s="151">
        <v>4400000</v>
      </c>
      <c r="E92" s="212">
        <v>44484</v>
      </c>
      <c r="F92" s="213">
        <v>44484</v>
      </c>
      <c r="G92" s="145">
        <v>44514</v>
      </c>
      <c r="H92" s="145">
        <v>44514</v>
      </c>
      <c r="I92" s="145">
        <v>44504</v>
      </c>
      <c r="J92" s="43" t="s">
        <v>560</v>
      </c>
    </row>
    <row r="93" spans="1:10" ht="24" customHeight="1" x14ac:dyDescent="0.15">
      <c r="A93" s="43" t="s">
        <v>329</v>
      </c>
      <c r="B93" s="140" t="s">
        <v>248</v>
      </c>
      <c r="C93" s="6" t="s">
        <v>157</v>
      </c>
      <c r="D93" s="151">
        <v>1216530</v>
      </c>
      <c r="E93" s="212">
        <v>44487</v>
      </c>
      <c r="F93" s="213">
        <v>44487</v>
      </c>
      <c r="G93" s="145">
        <v>44517</v>
      </c>
      <c r="H93" s="145">
        <v>44510</v>
      </c>
      <c r="I93" s="145">
        <v>44510</v>
      </c>
      <c r="J93" s="43" t="s">
        <v>389</v>
      </c>
    </row>
    <row r="94" spans="1:10" ht="24" customHeight="1" x14ac:dyDescent="0.15">
      <c r="A94" s="43" t="s">
        <v>330</v>
      </c>
      <c r="B94" s="140" t="s">
        <v>333</v>
      </c>
      <c r="C94" s="6" t="s">
        <v>341</v>
      </c>
      <c r="D94" s="151">
        <v>26770000</v>
      </c>
      <c r="E94" s="212">
        <v>44490</v>
      </c>
      <c r="F94" s="213">
        <v>44490</v>
      </c>
      <c r="G94" s="145">
        <v>44494</v>
      </c>
      <c r="H94" s="145">
        <v>44494</v>
      </c>
      <c r="I94" s="145">
        <v>44494</v>
      </c>
      <c r="J94" s="43" t="s">
        <v>326</v>
      </c>
    </row>
    <row r="95" spans="1:10" ht="24" customHeight="1" x14ac:dyDescent="0.15">
      <c r="A95" s="43" t="s">
        <v>331</v>
      </c>
      <c r="B95" s="140" t="s">
        <v>334</v>
      </c>
      <c r="C95" s="6" t="s">
        <v>120</v>
      </c>
      <c r="D95" s="151">
        <v>7300000</v>
      </c>
      <c r="E95" s="212">
        <v>44495</v>
      </c>
      <c r="F95" s="213">
        <v>44496</v>
      </c>
      <c r="G95" s="145">
        <v>44524</v>
      </c>
      <c r="H95" s="145">
        <v>44524</v>
      </c>
      <c r="I95" s="145">
        <v>44529</v>
      </c>
      <c r="J95" s="43" t="s">
        <v>143</v>
      </c>
    </row>
    <row r="96" spans="1:10" ht="24" customHeight="1" x14ac:dyDescent="0.15">
      <c r="A96" s="43" t="s">
        <v>330</v>
      </c>
      <c r="B96" s="140" t="s">
        <v>335</v>
      </c>
      <c r="C96" s="6" t="s">
        <v>131</v>
      </c>
      <c r="D96" s="151">
        <v>11400000</v>
      </c>
      <c r="E96" s="212">
        <v>44495</v>
      </c>
      <c r="F96" s="213">
        <v>44136</v>
      </c>
      <c r="G96" s="145">
        <v>44865</v>
      </c>
      <c r="H96" s="183">
        <v>44561</v>
      </c>
      <c r="I96" s="183">
        <v>44561</v>
      </c>
      <c r="J96" s="43"/>
    </row>
    <row r="97" spans="1:12" ht="24" customHeight="1" x14ac:dyDescent="0.15">
      <c r="A97" s="43" t="s">
        <v>330</v>
      </c>
      <c r="B97" s="182" t="s">
        <v>336</v>
      </c>
      <c r="C97" s="6" t="s">
        <v>342</v>
      </c>
      <c r="D97" s="48">
        <v>19500000</v>
      </c>
      <c r="E97" s="149">
        <v>44496</v>
      </c>
      <c r="F97" s="150">
        <v>44501</v>
      </c>
      <c r="G97" s="145">
        <v>44535</v>
      </c>
      <c r="H97" s="145">
        <v>44535</v>
      </c>
      <c r="I97" s="145">
        <v>44535</v>
      </c>
      <c r="J97" s="43" t="s">
        <v>486</v>
      </c>
    </row>
    <row r="98" spans="1:12" ht="24" customHeight="1" x14ac:dyDescent="0.15">
      <c r="A98" s="43" t="s">
        <v>330</v>
      </c>
      <c r="B98" s="182" t="s">
        <v>337</v>
      </c>
      <c r="C98" s="6" t="s">
        <v>343</v>
      </c>
      <c r="D98" s="48">
        <v>5700000</v>
      </c>
      <c r="E98" s="149">
        <v>44497</v>
      </c>
      <c r="F98" s="150">
        <v>44498</v>
      </c>
      <c r="G98" s="145">
        <v>44530</v>
      </c>
      <c r="H98" s="145">
        <v>44530</v>
      </c>
      <c r="I98" s="145">
        <v>44530</v>
      </c>
      <c r="J98" s="43" t="s">
        <v>486</v>
      </c>
    </row>
    <row r="99" spans="1:12" s="172" customFormat="1" ht="24" hidden="1" customHeight="1" x14ac:dyDescent="0.15">
      <c r="A99" s="158" t="s">
        <v>330</v>
      </c>
      <c r="B99" s="219" t="s">
        <v>338</v>
      </c>
      <c r="C99" s="154" t="s">
        <v>344</v>
      </c>
      <c r="D99" s="155">
        <v>17452000</v>
      </c>
      <c r="E99" s="156">
        <v>44497</v>
      </c>
      <c r="F99" s="173">
        <v>44501</v>
      </c>
      <c r="G99" s="157" t="s">
        <v>345</v>
      </c>
      <c r="H99" s="181" t="s">
        <v>346</v>
      </c>
      <c r="I99" s="181" t="s">
        <v>346</v>
      </c>
      <c r="J99" s="158"/>
      <c r="K99" s="167"/>
      <c r="L99" s="167"/>
    </row>
    <row r="100" spans="1:12" ht="24" customHeight="1" x14ac:dyDescent="0.15">
      <c r="A100" s="43" t="s">
        <v>330</v>
      </c>
      <c r="B100" s="140" t="s">
        <v>339</v>
      </c>
      <c r="C100" s="6" t="s">
        <v>137</v>
      </c>
      <c r="D100" s="151">
        <v>15880000</v>
      </c>
      <c r="E100" s="212">
        <v>44498</v>
      </c>
      <c r="F100" s="213">
        <v>44498</v>
      </c>
      <c r="G100" s="145">
        <v>44503</v>
      </c>
      <c r="H100" s="145">
        <v>44503</v>
      </c>
      <c r="I100" s="145">
        <v>44503</v>
      </c>
      <c r="J100" s="43" t="s">
        <v>389</v>
      </c>
    </row>
    <row r="101" spans="1:12" ht="24" customHeight="1" x14ac:dyDescent="0.15">
      <c r="A101" s="43" t="s">
        <v>90</v>
      </c>
      <c r="B101" s="58" t="s">
        <v>390</v>
      </c>
      <c r="C101" s="6" t="s">
        <v>170</v>
      </c>
      <c r="D101" s="151">
        <v>7942000</v>
      </c>
      <c r="E101" s="212">
        <v>44501</v>
      </c>
      <c r="F101" s="213">
        <v>44501</v>
      </c>
      <c r="G101" s="145">
        <v>44545</v>
      </c>
      <c r="H101" s="145">
        <v>44545</v>
      </c>
      <c r="I101" s="145">
        <v>44546</v>
      </c>
      <c r="J101" s="43" t="s">
        <v>487</v>
      </c>
    </row>
    <row r="102" spans="1:12" ht="24" customHeight="1" x14ac:dyDescent="0.15">
      <c r="A102" s="43" t="s">
        <v>90</v>
      </c>
      <c r="B102" s="140" t="s">
        <v>391</v>
      </c>
      <c r="C102" s="6" t="s">
        <v>407</v>
      </c>
      <c r="D102" s="151">
        <v>2950000</v>
      </c>
      <c r="E102" s="212">
        <v>44502</v>
      </c>
      <c r="F102" s="213">
        <v>44502</v>
      </c>
      <c r="G102" s="145">
        <v>44526</v>
      </c>
      <c r="H102" s="145">
        <v>44518</v>
      </c>
      <c r="I102" s="145">
        <v>44518</v>
      </c>
      <c r="J102" s="43" t="s">
        <v>389</v>
      </c>
    </row>
    <row r="103" spans="1:12" ht="24" customHeight="1" x14ac:dyDescent="0.15">
      <c r="A103" s="43" t="s">
        <v>90</v>
      </c>
      <c r="B103" s="140" t="s">
        <v>392</v>
      </c>
      <c r="C103" s="6" t="s">
        <v>157</v>
      </c>
      <c r="D103" s="151">
        <v>6469740</v>
      </c>
      <c r="E103" s="212">
        <v>44502</v>
      </c>
      <c r="F103" s="213">
        <v>44502</v>
      </c>
      <c r="G103" s="145">
        <v>44527</v>
      </c>
      <c r="H103" s="145">
        <v>44525</v>
      </c>
      <c r="I103" s="145">
        <v>44525</v>
      </c>
      <c r="J103" s="43" t="s">
        <v>389</v>
      </c>
    </row>
    <row r="104" spans="1:12" ht="24" customHeight="1" x14ac:dyDescent="0.15">
      <c r="A104" s="43" t="s">
        <v>90</v>
      </c>
      <c r="B104" s="140" t="s">
        <v>393</v>
      </c>
      <c r="C104" s="6" t="s">
        <v>408</v>
      </c>
      <c r="D104" s="151">
        <v>550000</v>
      </c>
      <c r="E104" s="212">
        <v>44503</v>
      </c>
      <c r="F104" s="213">
        <v>44505</v>
      </c>
      <c r="G104" s="145">
        <v>44510</v>
      </c>
      <c r="H104" s="145">
        <v>44510</v>
      </c>
      <c r="I104" s="145">
        <v>44510</v>
      </c>
      <c r="J104" s="43" t="s">
        <v>389</v>
      </c>
    </row>
    <row r="105" spans="1:12" ht="24" customHeight="1" x14ac:dyDescent="0.15">
      <c r="A105" s="43" t="s">
        <v>90</v>
      </c>
      <c r="B105" s="140" t="s">
        <v>394</v>
      </c>
      <c r="C105" s="6" t="s">
        <v>409</v>
      </c>
      <c r="D105" s="151">
        <v>1285200</v>
      </c>
      <c r="E105" s="212">
        <v>44504</v>
      </c>
      <c r="F105" s="213">
        <v>44505</v>
      </c>
      <c r="G105" s="145">
        <v>44510</v>
      </c>
      <c r="H105" s="145">
        <v>44510</v>
      </c>
      <c r="I105" s="145">
        <v>44510</v>
      </c>
      <c r="J105" s="43" t="s">
        <v>389</v>
      </c>
    </row>
    <row r="106" spans="1:12" ht="24" customHeight="1" x14ac:dyDescent="0.15">
      <c r="A106" s="43" t="s">
        <v>90</v>
      </c>
      <c r="B106" s="140" t="s">
        <v>395</v>
      </c>
      <c r="C106" s="6" t="s">
        <v>311</v>
      </c>
      <c r="D106" s="151">
        <v>6664000</v>
      </c>
      <c r="E106" s="212">
        <v>44505</v>
      </c>
      <c r="F106" s="213">
        <v>44505</v>
      </c>
      <c r="G106" s="145">
        <v>44526</v>
      </c>
      <c r="H106" s="145">
        <v>44526</v>
      </c>
      <c r="I106" s="145">
        <v>44526</v>
      </c>
      <c r="J106" s="43" t="s">
        <v>389</v>
      </c>
    </row>
    <row r="107" spans="1:12" ht="24" customHeight="1" x14ac:dyDescent="0.15">
      <c r="A107" s="43" t="s">
        <v>90</v>
      </c>
      <c r="B107" s="140" t="s">
        <v>396</v>
      </c>
      <c r="C107" s="6" t="s">
        <v>280</v>
      </c>
      <c r="D107" s="151">
        <v>9025000</v>
      </c>
      <c r="E107" s="212">
        <v>44508</v>
      </c>
      <c r="F107" s="213">
        <v>44508</v>
      </c>
      <c r="G107" s="145">
        <v>44533</v>
      </c>
      <c r="H107" s="145">
        <v>44533</v>
      </c>
      <c r="I107" s="145">
        <v>44533</v>
      </c>
      <c r="J107" s="43" t="s">
        <v>483</v>
      </c>
    </row>
    <row r="108" spans="1:12" ht="24" customHeight="1" x14ac:dyDescent="0.15">
      <c r="A108" s="43" t="s">
        <v>90</v>
      </c>
      <c r="B108" s="140" t="s">
        <v>566</v>
      </c>
      <c r="C108" s="6" t="s">
        <v>568</v>
      </c>
      <c r="D108" s="151">
        <v>59720760</v>
      </c>
      <c r="E108" s="212">
        <v>44509</v>
      </c>
      <c r="F108" s="213">
        <v>44509</v>
      </c>
      <c r="G108" s="145">
        <v>44539</v>
      </c>
      <c r="H108" s="145">
        <v>44539</v>
      </c>
      <c r="I108" s="145">
        <v>44539</v>
      </c>
      <c r="J108" s="43" t="s">
        <v>483</v>
      </c>
    </row>
    <row r="109" spans="1:12" ht="24" customHeight="1" x14ac:dyDescent="0.15">
      <c r="A109" s="43" t="s">
        <v>90</v>
      </c>
      <c r="B109" s="140" t="s">
        <v>397</v>
      </c>
      <c r="C109" s="6" t="s">
        <v>410</v>
      </c>
      <c r="D109" s="151">
        <v>1705000</v>
      </c>
      <c r="E109" s="212">
        <v>44512</v>
      </c>
      <c r="F109" s="213">
        <v>44512</v>
      </c>
      <c r="G109" s="145">
        <v>44519</v>
      </c>
      <c r="H109" s="145">
        <v>44515</v>
      </c>
      <c r="I109" s="145">
        <v>44515</v>
      </c>
      <c r="J109" s="43" t="s">
        <v>389</v>
      </c>
    </row>
    <row r="110" spans="1:12" ht="24" customHeight="1" x14ac:dyDescent="0.15">
      <c r="A110" s="43" t="s">
        <v>90</v>
      </c>
      <c r="B110" s="140" t="s">
        <v>398</v>
      </c>
      <c r="C110" s="6" t="s">
        <v>411</v>
      </c>
      <c r="D110" s="151">
        <v>9860000</v>
      </c>
      <c r="E110" s="212">
        <v>44512</v>
      </c>
      <c r="F110" s="213">
        <v>44512</v>
      </c>
      <c r="G110" s="145">
        <v>44561</v>
      </c>
      <c r="H110" s="145">
        <v>44553</v>
      </c>
      <c r="I110" s="145">
        <v>44553</v>
      </c>
      <c r="J110" s="43" t="s">
        <v>487</v>
      </c>
    </row>
    <row r="111" spans="1:12" ht="24" customHeight="1" x14ac:dyDescent="0.15">
      <c r="A111" s="43" t="s">
        <v>90</v>
      </c>
      <c r="B111" s="140" t="s">
        <v>399</v>
      </c>
      <c r="C111" s="6" t="s">
        <v>412</v>
      </c>
      <c r="D111" s="151">
        <v>14500000</v>
      </c>
      <c r="E111" s="212">
        <v>44518</v>
      </c>
      <c r="F111" s="213">
        <v>44518</v>
      </c>
      <c r="G111" s="145">
        <v>44547</v>
      </c>
      <c r="H111" s="145">
        <v>44545</v>
      </c>
      <c r="I111" s="145">
        <v>44545</v>
      </c>
      <c r="J111" s="43" t="s">
        <v>487</v>
      </c>
    </row>
    <row r="112" spans="1:12" ht="24" customHeight="1" x14ac:dyDescent="0.15">
      <c r="A112" s="43" t="s">
        <v>90</v>
      </c>
      <c r="B112" s="140" t="s">
        <v>400</v>
      </c>
      <c r="C112" s="6" t="s">
        <v>157</v>
      </c>
      <c r="D112" s="151">
        <v>29860380</v>
      </c>
      <c r="E112" s="212">
        <v>44518</v>
      </c>
      <c r="F112" s="213">
        <v>44518</v>
      </c>
      <c r="G112" s="145">
        <v>44548</v>
      </c>
      <c r="H112" s="145">
        <v>44530</v>
      </c>
      <c r="I112" s="145">
        <v>44530</v>
      </c>
      <c r="J112" s="43" t="s">
        <v>487</v>
      </c>
    </row>
    <row r="113" spans="1:10" ht="24" customHeight="1" x14ac:dyDescent="0.15">
      <c r="A113" s="43" t="s">
        <v>90</v>
      </c>
      <c r="B113" s="140" t="s">
        <v>239</v>
      </c>
      <c r="C113" s="6" t="s">
        <v>157</v>
      </c>
      <c r="D113" s="151">
        <v>582120</v>
      </c>
      <c r="E113" s="212">
        <v>44519</v>
      </c>
      <c r="F113" s="213">
        <v>44519</v>
      </c>
      <c r="G113" s="145">
        <v>44534</v>
      </c>
      <c r="H113" s="145">
        <v>44524</v>
      </c>
      <c r="I113" s="145">
        <v>44524</v>
      </c>
      <c r="J113" s="43" t="s">
        <v>389</v>
      </c>
    </row>
    <row r="114" spans="1:10" ht="24" customHeight="1" x14ac:dyDescent="0.15">
      <c r="A114" s="43" t="s">
        <v>90</v>
      </c>
      <c r="B114" s="140" t="s">
        <v>401</v>
      </c>
      <c r="C114" s="6" t="s">
        <v>413</v>
      </c>
      <c r="D114" s="151">
        <v>2200000</v>
      </c>
      <c r="E114" s="212">
        <v>44519</v>
      </c>
      <c r="F114" s="213">
        <v>44519</v>
      </c>
      <c r="G114" s="145">
        <v>44547</v>
      </c>
      <c r="H114" s="145">
        <v>44540</v>
      </c>
      <c r="I114" s="145">
        <v>44540</v>
      </c>
      <c r="J114" s="43" t="s">
        <v>483</v>
      </c>
    </row>
    <row r="115" spans="1:10" ht="24" customHeight="1" x14ac:dyDescent="0.15">
      <c r="A115" s="43" t="s">
        <v>90</v>
      </c>
      <c r="B115" s="140" t="s">
        <v>402</v>
      </c>
      <c r="C115" s="6" t="s">
        <v>414</v>
      </c>
      <c r="D115" s="151">
        <v>33000000</v>
      </c>
      <c r="E115" s="212">
        <v>44522</v>
      </c>
      <c r="F115" s="213">
        <v>44522</v>
      </c>
      <c r="G115" s="145">
        <v>44551</v>
      </c>
      <c r="H115" s="145">
        <v>44536</v>
      </c>
      <c r="I115" s="145">
        <v>44536</v>
      </c>
      <c r="J115" s="43" t="s">
        <v>488</v>
      </c>
    </row>
    <row r="116" spans="1:10" ht="24" customHeight="1" x14ac:dyDescent="0.15">
      <c r="A116" s="43" t="s">
        <v>90</v>
      </c>
      <c r="B116" s="140" t="s">
        <v>403</v>
      </c>
      <c r="C116" s="6" t="s">
        <v>415</v>
      </c>
      <c r="D116" s="151">
        <v>17902500</v>
      </c>
      <c r="E116" s="212">
        <v>44523</v>
      </c>
      <c r="F116" s="213">
        <v>44523</v>
      </c>
      <c r="G116" s="145">
        <v>44552</v>
      </c>
      <c r="H116" s="145">
        <v>44531</v>
      </c>
      <c r="I116" s="145">
        <v>44531</v>
      </c>
      <c r="J116" s="43" t="s">
        <v>483</v>
      </c>
    </row>
    <row r="117" spans="1:10" ht="24" customHeight="1" x14ac:dyDescent="0.15">
      <c r="A117" s="43" t="s">
        <v>90</v>
      </c>
      <c r="B117" s="140" t="s">
        <v>404</v>
      </c>
      <c r="C117" s="6" t="s">
        <v>157</v>
      </c>
      <c r="D117" s="151">
        <v>4433810</v>
      </c>
      <c r="E117" s="212">
        <v>44525</v>
      </c>
      <c r="F117" s="213">
        <v>44525</v>
      </c>
      <c r="G117" s="145">
        <v>44555</v>
      </c>
      <c r="H117" s="145">
        <v>44537</v>
      </c>
      <c r="I117" s="145">
        <v>44537</v>
      </c>
      <c r="J117" s="43" t="s">
        <v>483</v>
      </c>
    </row>
    <row r="118" spans="1:10" ht="24" customHeight="1" x14ac:dyDescent="0.15">
      <c r="A118" s="43" t="s">
        <v>90</v>
      </c>
      <c r="B118" s="140" t="s">
        <v>405</v>
      </c>
      <c r="C118" s="6" t="s">
        <v>416</v>
      </c>
      <c r="D118" s="151">
        <v>6500000</v>
      </c>
      <c r="E118" s="212">
        <v>44525</v>
      </c>
      <c r="F118" s="213">
        <v>44525</v>
      </c>
      <c r="G118" s="145">
        <v>44532</v>
      </c>
      <c r="H118" s="145">
        <v>44532</v>
      </c>
      <c r="I118" s="145">
        <v>44532</v>
      </c>
      <c r="J118" s="43" t="s">
        <v>483</v>
      </c>
    </row>
    <row r="119" spans="1:10" ht="24" customHeight="1" x14ac:dyDescent="0.15">
      <c r="A119" s="43" t="s">
        <v>561</v>
      </c>
      <c r="B119" s="140" t="s">
        <v>406</v>
      </c>
      <c r="C119" s="6" t="s">
        <v>222</v>
      </c>
      <c r="D119" s="151">
        <v>14300000</v>
      </c>
      <c r="E119" s="212">
        <v>44526</v>
      </c>
      <c r="F119" s="213">
        <v>44526</v>
      </c>
      <c r="G119" s="145">
        <v>44547</v>
      </c>
      <c r="H119" s="145">
        <v>44547</v>
      </c>
      <c r="I119" s="145">
        <v>44547</v>
      </c>
      <c r="J119" s="43" t="s">
        <v>486</v>
      </c>
    </row>
    <row r="120" spans="1:10" ht="24" customHeight="1" x14ac:dyDescent="0.15">
      <c r="A120" s="43" t="s">
        <v>559</v>
      </c>
      <c r="B120" s="140" t="s">
        <v>354</v>
      </c>
      <c r="C120" s="6" t="s">
        <v>528</v>
      </c>
      <c r="D120" s="151">
        <v>12100000</v>
      </c>
      <c r="E120" s="212">
        <v>44531</v>
      </c>
      <c r="F120" s="213">
        <v>44539</v>
      </c>
      <c r="G120" s="145">
        <v>44553</v>
      </c>
      <c r="H120" s="145">
        <v>44553</v>
      </c>
      <c r="I120" s="145">
        <v>44553</v>
      </c>
      <c r="J120" s="43" t="s">
        <v>483</v>
      </c>
    </row>
    <row r="121" spans="1:10" ht="24" customHeight="1" x14ac:dyDescent="0.15">
      <c r="A121" s="43" t="s">
        <v>90</v>
      </c>
      <c r="B121" s="140" t="s">
        <v>489</v>
      </c>
      <c r="C121" s="6" t="s">
        <v>192</v>
      </c>
      <c r="D121" s="151">
        <v>880000</v>
      </c>
      <c r="E121" s="212">
        <v>44531</v>
      </c>
      <c r="F121" s="213">
        <v>44533</v>
      </c>
      <c r="G121" s="145">
        <v>44534</v>
      </c>
      <c r="H121" s="145">
        <v>44534</v>
      </c>
      <c r="I121" s="145">
        <v>44534</v>
      </c>
      <c r="J121" s="43" t="s">
        <v>483</v>
      </c>
    </row>
    <row r="122" spans="1:10" ht="24" customHeight="1" x14ac:dyDescent="0.15">
      <c r="A122" s="43" t="s">
        <v>90</v>
      </c>
      <c r="B122" s="140" t="s">
        <v>490</v>
      </c>
      <c r="C122" s="6" t="s">
        <v>157</v>
      </c>
      <c r="D122" s="151">
        <v>486610</v>
      </c>
      <c r="E122" s="212">
        <v>44531</v>
      </c>
      <c r="F122" s="213">
        <v>44531</v>
      </c>
      <c r="G122" s="145">
        <v>44561</v>
      </c>
      <c r="H122" s="145">
        <v>44544</v>
      </c>
      <c r="I122" s="145">
        <v>44544</v>
      </c>
      <c r="J122" s="43" t="s">
        <v>483</v>
      </c>
    </row>
    <row r="123" spans="1:10" ht="24" customHeight="1" x14ac:dyDescent="0.15">
      <c r="A123" s="43" t="s">
        <v>90</v>
      </c>
      <c r="B123" s="140" t="s">
        <v>355</v>
      </c>
      <c r="C123" s="6" t="s">
        <v>529</v>
      </c>
      <c r="D123" s="151">
        <v>3420000</v>
      </c>
      <c r="E123" s="212">
        <v>44533</v>
      </c>
      <c r="F123" s="213">
        <v>44533</v>
      </c>
      <c r="G123" s="145">
        <v>44550</v>
      </c>
      <c r="H123" s="145">
        <v>44915</v>
      </c>
      <c r="I123" s="145">
        <v>44915</v>
      </c>
      <c r="J123" s="43" t="s">
        <v>483</v>
      </c>
    </row>
    <row r="124" spans="1:10" ht="24" customHeight="1" x14ac:dyDescent="0.15">
      <c r="A124" s="43" t="s">
        <v>90</v>
      </c>
      <c r="B124" s="140" t="s">
        <v>359</v>
      </c>
      <c r="C124" s="6" t="s">
        <v>309</v>
      </c>
      <c r="D124" s="151">
        <v>3200000</v>
      </c>
      <c r="E124" s="212">
        <v>44536</v>
      </c>
      <c r="F124" s="213">
        <v>44536</v>
      </c>
      <c r="G124" s="145">
        <v>44557</v>
      </c>
      <c r="H124" s="145">
        <v>44545</v>
      </c>
      <c r="I124" s="145">
        <v>44545</v>
      </c>
      <c r="J124" s="43" t="s">
        <v>483</v>
      </c>
    </row>
    <row r="125" spans="1:10" ht="24" customHeight="1" x14ac:dyDescent="0.15">
      <c r="A125" s="43" t="s">
        <v>90</v>
      </c>
      <c r="B125" s="140" t="s">
        <v>491</v>
      </c>
      <c r="C125" s="6" t="s">
        <v>530</v>
      </c>
      <c r="D125" s="151">
        <v>3800000</v>
      </c>
      <c r="E125" s="212">
        <v>44536</v>
      </c>
      <c r="F125" s="213">
        <v>44536</v>
      </c>
      <c r="G125" s="145">
        <v>44547</v>
      </c>
      <c r="H125" s="145">
        <v>44547</v>
      </c>
      <c r="I125" s="145">
        <v>44547</v>
      </c>
      <c r="J125" s="43" t="s">
        <v>483</v>
      </c>
    </row>
    <row r="126" spans="1:10" ht="24" customHeight="1" x14ac:dyDescent="0.15">
      <c r="A126" s="43" t="s">
        <v>90</v>
      </c>
      <c r="B126" s="140" t="s">
        <v>492</v>
      </c>
      <c r="C126" s="6" t="s">
        <v>157</v>
      </c>
      <c r="D126" s="151">
        <v>27648500</v>
      </c>
      <c r="E126" s="212">
        <v>44536</v>
      </c>
      <c r="F126" s="213">
        <v>44538</v>
      </c>
      <c r="G126" s="145">
        <v>44203</v>
      </c>
      <c r="H126" s="145">
        <v>44559</v>
      </c>
      <c r="I126" s="145">
        <v>44559</v>
      </c>
      <c r="J126" s="43" t="s">
        <v>483</v>
      </c>
    </row>
    <row r="127" spans="1:10" ht="24" customHeight="1" x14ac:dyDescent="0.15">
      <c r="A127" s="43" t="s">
        <v>90</v>
      </c>
      <c r="B127" s="140" t="s">
        <v>493</v>
      </c>
      <c r="C127" s="6" t="s">
        <v>531</v>
      </c>
      <c r="D127" s="151">
        <v>2850000</v>
      </c>
      <c r="E127" s="212">
        <v>44536</v>
      </c>
      <c r="F127" s="213">
        <v>44537</v>
      </c>
      <c r="G127" s="145">
        <v>44544</v>
      </c>
      <c r="H127" s="145">
        <v>44544</v>
      </c>
      <c r="I127" s="145">
        <v>44544</v>
      </c>
      <c r="J127" s="43" t="s">
        <v>483</v>
      </c>
    </row>
    <row r="128" spans="1:10" ht="24" customHeight="1" x14ac:dyDescent="0.15">
      <c r="A128" s="43" t="s">
        <v>90</v>
      </c>
      <c r="B128" s="140" t="s">
        <v>494</v>
      </c>
      <c r="C128" s="6" t="s">
        <v>532</v>
      </c>
      <c r="D128" s="151">
        <v>1496000</v>
      </c>
      <c r="E128" s="212">
        <v>44537</v>
      </c>
      <c r="F128" s="213">
        <v>44540</v>
      </c>
      <c r="G128" s="145">
        <v>44541</v>
      </c>
      <c r="H128" s="145">
        <v>44541</v>
      </c>
      <c r="I128" s="145">
        <v>44541</v>
      </c>
      <c r="J128" s="43" t="s">
        <v>483</v>
      </c>
    </row>
    <row r="129" spans="1:12" ht="24" customHeight="1" x14ac:dyDescent="0.15">
      <c r="A129" s="43" t="s">
        <v>90</v>
      </c>
      <c r="B129" s="140" t="s">
        <v>495</v>
      </c>
      <c r="C129" s="6" t="s">
        <v>533</v>
      </c>
      <c r="D129" s="151">
        <v>16360430</v>
      </c>
      <c r="E129" s="212">
        <v>44538</v>
      </c>
      <c r="F129" s="213">
        <v>44538</v>
      </c>
      <c r="G129" s="145">
        <v>44561</v>
      </c>
      <c r="H129" s="145">
        <v>44561</v>
      </c>
      <c r="I129" s="145">
        <v>44561</v>
      </c>
      <c r="J129" s="43" t="s">
        <v>483</v>
      </c>
    </row>
    <row r="130" spans="1:12" ht="24" customHeight="1" x14ac:dyDescent="0.15">
      <c r="A130" s="43" t="s">
        <v>90</v>
      </c>
      <c r="B130" s="140" t="s">
        <v>496</v>
      </c>
      <c r="C130" s="6" t="s">
        <v>534</v>
      </c>
      <c r="D130" s="151">
        <v>2585000</v>
      </c>
      <c r="E130" s="212">
        <v>44539</v>
      </c>
      <c r="F130" s="213">
        <v>44539</v>
      </c>
      <c r="G130" s="145">
        <v>44550</v>
      </c>
      <c r="H130" s="145">
        <v>44550</v>
      </c>
      <c r="I130" s="145">
        <v>44550</v>
      </c>
      <c r="J130" s="43" t="s">
        <v>483</v>
      </c>
    </row>
    <row r="131" spans="1:12" ht="24" customHeight="1" x14ac:dyDescent="0.15">
      <c r="A131" s="43" t="s">
        <v>90</v>
      </c>
      <c r="B131" s="140" t="s">
        <v>498</v>
      </c>
      <c r="C131" s="6" t="s">
        <v>311</v>
      </c>
      <c r="D131" s="151">
        <v>2527000</v>
      </c>
      <c r="E131" s="212">
        <v>44545</v>
      </c>
      <c r="F131" s="213">
        <v>44545</v>
      </c>
      <c r="G131" s="145">
        <v>44547</v>
      </c>
      <c r="H131" s="145">
        <v>44546</v>
      </c>
      <c r="I131" s="145">
        <v>44547</v>
      </c>
      <c r="J131" s="43" t="s">
        <v>483</v>
      </c>
    </row>
    <row r="132" spans="1:12" ht="24" customHeight="1" x14ac:dyDescent="0.15">
      <c r="A132" s="43" t="s">
        <v>90</v>
      </c>
      <c r="B132" s="140" t="s">
        <v>499</v>
      </c>
      <c r="C132" s="6" t="s">
        <v>536</v>
      </c>
      <c r="D132" s="151">
        <v>3534300</v>
      </c>
      <c r="E132" s="212">
        <v>44545</v>
      </c>
      <c r="F132" s="213">
        <v>44545</v>
      </c>
      <c r="G132" s="145">
        <v>44552</v>
      </c>
      <c r="H132" s="145">
        <v>44552</v>
      </c>
      <c r="I132" s="145">
        <v>44552</v>
      </c>
      <c r="J132" s="43" t="s">
        <v>483</v>
      </c>
    </row>
    <row r="133" spans="1:12" ht="24" customHeight="1" x14ac:dyDescent="0.15">
      <c r="A133" s="43" t="s">
        <v>90</v>
      </c>
      <c r="B133" s="140" t="s">
        <v>500</v>
      </c>
      <c r="C133" s="6" t="s">
        <v>171</v>
      </c>
      <c r="D133" s="151">
        <v>2255000</v>
      </c>
      <c r="E133" s="212">
        <v>44545</v>
      </c>
      <c r="F133" s="213">
        <v>44545</v>
      </c>
      <c r="G133" s="145">
        <v>44560</v>
      </c>
      <c r="H133" s="145">
        <v>44560</v>
      </c>
      <c r="I133" s="145">
        <v>44560</v>
      </c>
      <c r="J133" s="43" t="s">
        <v>483</v>
      </c>
    </row>
    <row r="134" spans="1:12" ht="24" customHeight="1" thickBot="1" x14ac:dyDescent="0.2">
      <c r="A134" s="118" t="s">
        <v>90</v>
      </c>
      <c r="B134" s="232" t="s">
        <v>501</v>
      </c>
      <c r="C134" s="116" t="s">
        <v>306</v>
      </c>
      <c r="D134" s="233">
        <v>1206000</v>
      </c>
      <c r="E134" s="234">
        <v>44551</v>
      </c>
      <c r="F134" s="235">
        <v>44551</v>
      </c>
      <c r="G134" s="146">
        <v>44553</v>
      </c>
      <c r="H134" s="146">
        <v>44553</v>
      </c>
      <c r="I134" s="146">
        <v>44553</v>
      </c>
      <c r="J134" s="118" t="s">
        <v>483</v>
      </c>
    </row>
    <row r="135" spans="1:12" s="172" customFormat="1" ht="24" hidden="1" customHeight="1" thickTop="1" x14ac:dyDescent="0.15">
      <c r="A135" s="290" t="s">
        <v>90</v>
      </c>
      <c r="B135" s="291" t="s">
        <v>502</v>
      </c>
      <c r="C135" s="292" t="s">
        <v>412</v>
      </c>
      <c r="D135" s="293">
        <v>127267800</v>
      </c>
      <c r="E135" s="294">
        <v>44552</v>
      </c>
      <c r="F135" s="295">
        <v>44562</v>
      </c>
      <c r="G135" s="296">
        <v>44926</v>
      </c>
      <c r="H135" s="297" t="s">
        <v>547</v>
      </c>
      <c r="I135" s="297" t="s">
        <v>546</v>
      </c>
      <c r="J135" s="290"/>
      <c r="K135" s="167"/>
      <c r="L135" s="167"/>
    </row>
    <row r="136" spans="1:12" s="172" customFormat="1" ht="24" hidden="1" customHeight="1" x14ac:dyDescent="0.15">
      <c r="A136" s="158" t="s">
        <v>90</v>
      </c>
      <c r="B136" s="221" t="s">
        <v>503</v>
      </c>
      <c r="C136" s="154" t="s">
        <v>116</v>
      </c>
      <c r="D136" s="222">
        <v>3600000</v>
      </c>
      <c r="E136" s="287">
        <v>44552</v>
      </c>
      <c r="F136" s="288">
        <v>44562</v>
      </c>
      <c r="G136" s="157">
        <v>44926</v>
      </c>
      <c r="H136" s="181" t="s">
        <v>548</v>
      </c>
      <c r="I136" s="181" t="s">
        <v>546</v>
      </c>
      <c r="J136" s="158"/>
      <c r="K136" s="167"/>
      <c r="L136" s="167"/>
    </row>
    <row r="137" spans="1:12" s="172" customFormat="1" ht="24" hidden="1" customHeight="1" x14ac:dyDescent="0.15">
      <c r="A137" s="158" t="s">
        <v>90</v>
      </c>
      <c r="B137" s="221" t="s">
        <v>504</v>
      </c>
      <c r="C137" s="154" t="s">
        <v>537</v>
      </c>
      <c r="D137" s="222">
        <v>3600000</v>
      </c>
      <c r="E137" s="287">
        <v>44552</v>
      </c>
      <c r="F137" s="288">
        <v>44562</v>
      </c>
      <c r="G137" s="157">
        <v>44926</v>
      </c>
      <c r="H137" s="181" t="s">
        <v>548</v>
      </c>
      <c r="I137" s="181" t="s">
        <v>546</v>
      </c>
      <c r="J137" s="158"/>
      <c r="K137" s="167"/>
      <c r="L137" s="167"/>
    </row>
    <row r="138" spans="1:12" s="172" customFormat="1" ht="24" hidden="1" customHeight="1" x14ac:dyDescent="0.15">
      <c r="A138" s="158" t="s">
        <v>90</v>
      </c>
      <c r="B138" s="221" t="s">
        <v>513</v>
      </c>
      <c r="C138" s="154" t="s">
        <v>103</v>
      </c>
      <c r="D138" s="222">
        <v>7101600</v>
      </c>
      <c r="E138" s="287">
        <v>44553</v>
      </c>
      <c r="F138" s="288">
        <v>44562</v>
      </c>
      <c r="G138" s="157">
        <v>44926</v>
      </c>
      <c r="H138" s="181" t="s">
        <v>547</v>
      </c>
      <c r="I138" s="181" t="s">
        <v>546</v>
      </c>
      <c r="J138" s="158"/>
      <c r="K138" s="167"/>
      <c r="L138" s="167"/>
    </row>
    <row r="139" spans="1:12" s="172" customFormat="1" ht="24" hidden="1" customHeight="1" x14ac:dyDescent="0.15">
      <c r="A139" s="158" t="s">
        <v>90</v>
      </c>
      <c r="B139" s="221" t="s">
        <v>514</v>
      </c>
      <c r="C139" s="154" t="s">
        <v>103</v>
      </c>
      <c r="D139" s="222">
        <v>3020400</v>
      </c>
      <c r="E139" s="287">
        <v>44553</v>
      </c>
      <c r="F139" s="288">
        <v>44562</v>
      </c>
      <c r="G139" s="157">
        <v>44926</v>
      </c>
      <c r="H139" s="181" t="s">
        <v>548</v>
      </c>
      <c r="I139" s="181" t="s">
        <v>546</v>
      </c>
      <c r="J139" s="158"/>
      <c r="K139" s="167"/>
      <c r="L139" s="167"/>
    </row>
    <row r="140" spans="1:12" s="172" customFormat="1" ht="24" hidden="1" customHeight="1" x14ac:dyDescent="0.15">
      <c r="A140" s="158" t="s">
        <v>90</v>
      </c>
      <c r="B140" s="221" t="s">
        <v>515</v>
      </c>
      <c r="C140" s="154" t="s">
        <v>103</v>
      </c>
      <c r="D140" s="222">
        <v>6954000</v>
      </c>
      <c r="E140" s="287">
        <v>44553</v>
      </c>
      <c r="F140" s="288">
        <v>44562</v>
      </c>
      <c r="G140" s="157">
        <v>44926</v>
      </c>
      <c r="H140" s="181" t="s">
        <v>549</v>
      </c>
      <c r="I140" s="181" t="s">
        <v>546</v>
      </c>
      <c r="J140" s="158"/>
      <c r="K140" s="167"/>
      <c r="L140" s="167"/>
    </row>
    <row r="141" spans="1:12" s="172" customFormat="1" ht="24" hidden="1" customHeight="1" x14ac:dyDescent="0.15">
      <c r="A141" s="158" t="s">
        <v>90</v>
      </c>
      <c r="B141" s="221" t="s">
        <v>516</v>
      </c>
      <c r="C141" s="154" t="s">
        <v>103</v>
      </c>
      <c r="D141" s="222">
        <v>2719200</v>
      </c>
      <c r="E141" s="287">
        <v>44553</v>
      </c>
      <c r="F141" s="288">
        <v>44562</v>
      </c>
      <c r="G141" s="157">
        <v>44926</v>
      </c>
      <c r="H141" s="181" t="s">
        <v>550</v>
      </c>
      <c r="I141" s="181" t="s">
        <v>546</v>
      </c>
      <c r="J141" s="158"/>
      <c r="K141" s="167"/>
      <c r="L141" s="167"/>
    </row>
    <row r="142" spans="1:12" s="172" customFormat="1" ht="24" hidden="1" customHeight="1" x14ac:dyDescent="0.15">
      <c r="A142" s="158" t="s">
        <v>90</v>
      </c>
      <c r="B142" s="221" t="s">
        <v>517</v>
      </c>
      <c r="C142" s="154" t="s">
        <v>103</v>
      </c>
      <c r="D142" s="222">
        <v>7601880</v>
      </c>
      <c r="E142" s="287">
        <v>44553</v>
      </c>
      <c r="F142" s="288">
        <v>44562</v>
      </c>
      <c r="G142" s="157">
        <v>44926</v>
      </c>
      <c r="H142" s="181" t="s">
        <v>551</v>
      </c>
      <c r="I142" s="181" t="s">
        <v>546</v>
      </c>
      <c r="J142" s="158"/>
      <c r="K142" s="167"/>
      <c r="L142" s="167"/>
    </row>
    <row r="143" spans="1:12" s="172" customFormat="1" ht="24" hidden="1" customHeight="1" x14ac:dyDescent="0.15">
      <c r="A143" s="158" t="s">
        <v>90</v>
      </c>
      <c r="B143" s="221" t="s">
        <v>361</v>
      </c>
      <c r="C143" s="154" t="s">
        <v>101</v>
      </c>
      <c r="D143" s="222">
        <v>6840000</v>
      </c>
      <c r="E143" s="287">
        <v>44554</v>
      </c>
      <c r="F143" s="288">
        <v>44562</v>
      </c>
      <c r="G143" s="157">
        <v>44926</v>
      </c>
      <c r="H143" s="181" t="s">
        <v>552</v>
      </c>
      <c r="I143" s="181" t="s">
        <v>546</v>
      </c>
      <c r="J143" s="158"/>
      <c r="K143" s="167"/>
      <c r="L143" s="167"/>
    </row>
    <row r="144" spans="1:12" s="172" customFormat="1" ht="24" hidden="1" customHeight="1" x14ac:dyDescent="0.15">
      <c r="A144" s="158" t="s">
        <v>90</v>
      </c>
      <c r="B144" s="221" t="s">
        <v>518</v>
      </c>
      <c r="C144" s="154" t="s">
        <v>112</v>
      </c>
      <c r="D144" s="222">
        <v>3960000</v>
      </c>
      <c r="E144" s="287">
        <v>44554</v>
      </c>
      <c r="F144" s="288">
        <v>44562</v>
      </c>
      <c r="G144" s="157">
        <v>44926</v>
      </c>
      <c r="H144" s="181" t="s">
        <v>553</v>
      </c>
      <c r="I144" s="181" t="s">
        <v>546</v>
      </c>
      <c r="J144" s="158"/>
      <c r="K144" s="167"/>
      <c r="L144" s="167"/>
    </row>
    <row r="145" spans="1:12" s="172" customFormat="1" ht="24" hidden="1" customHeight="1" x14ac:dyDescent="0.15">
      <c r="A145" s="158" t="s">
        <v>90</v>
      </c>
      <c r="B145" s="221" t="s">
        <v>519</v>
      </c>
      <c r="C145" s="154" t="s">
        <v>118</v>
      </c>
      <c r="D145" s="222">
        <v>3540480</v>
      </c>
      <c r="E145" s="287">
        <v>44557</v>
      </c>
      <c r="F145" s="288">
        <v>44562</v>
      </c>
      <c r="G145" s="157">
        <v>44926</v>
      </c>
      <c r="H145" s="181" t="s">
        <v>554</v>
      </c>
      <c r="I145" s="181" t="s">
        <v>546</v>
      </c>
      <c r="J145" s="158"/>
      <c r="K145" s="167"/>
      <c r="L145" s="167"/>
    </row>
    <row r="146" spans="1:12" s="172" customFormat="1" ht="24" hidden="1" customHeight="1" x14ac:dyDescent="0.15">
      <c r="A146" s="158" t="s">
        <v>90</v>
      </c>
      <c r="B146" s="221" t="s">
        <v>362</v>
      </c>
      <c r="C146" s="154" t="s">
        <v>105</v>
      </c>
      <c r="D146" s="222">
        <v>4999920</v>
      </c>
      <c r="E146" s="287">
        <v>44557</v>
      </c>
      <c r="F146" s="288">
        <v>44562</v>
      </c>
      <c r="G146" s="157">
        <v>44926</v>
      </c>
      <c r="H146" s="181" t="s">
        <v>555</v>
      </c>
      <c r="I146" s="181" t="s">
        <v>546</v>
      </c>
      <c r="J146" s="158"/>
      <c r="K146" s="167"/>
      <c r="L146" s="167"/>
    </row>
    <row r="147" spans="1:12" s="172" customFormat="1" ht="24" hidden="1" customHeight="1" x14ac:dyDescent="0.15">
      <c r="A147" s="158" t="s">
        <v>90</v>
      </c>
      <c r="B147" s="221" t="s">
        <v>363</v>
      </c>
      <c r="C147" s="154" t="s">
        <v>108</v>
      </c>
      <c r="D147" s="222">
        <v>5280000</v>
      </c>
      <c r="E147" s="287">
        <v>44557</v>
      </c>
      <c r="F147" s="288">
        <v>44562</v>
      </c>
      <c r="G147" s="157">
        <v>44926</v>
      </c>
      <c r="H147" s="181" t="s">
        <v>556</v>
      </c>
      <c r="I147" s="181" t="s">
        <v>546</v>
      </c>
      <c r="J147" s="158"/>
      <c r="K147" s="167"/>
      <c r="L147" s="167"/>
    </row>
    <row r="148" spans="1:12" s="172" customFormat="1" ht="24" hidden="1" customHeight="1" thickBot="1" x14ac:dyDescent="0.2">
      <c r="A148" s="298" t="s">
        <v>90</v>
      </c>
      <c r="B148" s="299" t="s">
        <v>520</v>
      </c>
      <c r="C148" s="300" t="s">
        <v>120</v>
      </c>
      <c r="D148" s="301">
        <v>4800000</v>
      </c>
      <c r="E148" s="302">
        <v>44558</v>
      </c>
      <c r="F148" s="303">
        <v>44562</v>
      </c>
      <c r="G148" s="304">
        <v>44926</v>
      </c>
      <c r="H148" s="305" t="s">
        <v>557</v>
      </c>
      <c r="I148" s="305" t="s">
        <v>546</v>
      </c>
      <c r="J148" s="298"/>
      <c r="K148" s="167"/>
      <c r="L148" s="167"/>
    </row>
    <row r="149" spans="1:12" s="172" customFormat="1" ht="24" hidden="1" customHeight="1" thickTop="1" x14ac:dyDescent="0.15">
      <c r="A149" s="290" t="s">
        <v>90</v>
      </c>
      <c r="B149" s="291" t="s">
        <v>527</v>
      </c>
      <c r="C149" s="292" t="s">
        <v>134</v>
      </c>
      <c r="D149" s="293">
        <v>8370000</v>
      </c>
      <c r="E149" s="294">
        <v>44560</v>
      </c>
      <c r="F149" s="295">
        <v>44564</v>
      </c>
      <c r="G149" s="296">
        <v>44573</v>
      </c>
      <c r="H149" s="296"/>
      <c r="I149" s="296"/>
      <c r="J149" s="290"/>
      <c r="K149" s="167"/>
      <c r="L149" s="167"/>
    </row>
    <row r="150" spans="1:12" ht="24" customHeight="1" thickTop="1" x14ac:dyDescent="0.15">
      <c r="A150" s="43"/>
      <c r="B150" s="289" t="s">
        <v>558</v>
      </c>
      <c r="C150" s="6"/>
      <c r="D150" s="151"/>
      <c r="E150" s="212"/>
      <c r="F150" s="213"/>
      <c r="G150" s="145"/>
      <c r="H150" s="145"/>
      <c r="I150" s="145"/>
      <c r="J150" s="43"/>
    </row>
    <row r="151" spans="1:12" ht="24" customHeight="1" x14ac:dyDescent="0.15">
      <c r="A151" s="43"/>
      <c r="B151" s="140"/>
      <c r="C151" s="6"/>
      <c r="D151" s="151"/>
      <c r="E151" s="212"/>
      <c r="F151" s="213"/>
      <c r="G151" s="145"/>
      <c r="H151" s="145"/>
      <c r="I151" s="145"/>
      <c r="J151" s="43"/>
    </row>
    <row r="152" spans="1:12" ht="24" customHeight="1" x14ac:dyDescent="0.15">
      <c r="A152" s="43"/>
      <c r="B152" s="140"/>
      <c r="C152" s="6"/>
      <c r="D152" s="151"/>
      <c r="E152" s="212"/>
      <c r="F152" s="213"/>
      <c r="G152" s="145"/>
      <c r="H152" s="145"/>
      <c r="I152" s="145"/>
      <c r="J152" s="43"/>
    </row>
    <row r="153" spans="1:12" ht="24" customHeight="1" x14ac:dyDescent="0.15">
      <c r="A153" s="43"/>
      <c r="B153" s="140"/>
      <c r="C153" s="6"/>
      <c r="D153" s="151"/>
      <c r="E153" s="212"/>
      <c r="F153" s="213"/>
      <c r="G153" s="145"/>
      <c r="H153" s="145"/>
      <c r="I153" s="145"/>
      <c r="J153" s="43"/>
    </row>
    <row r="154" spans="1:12" ht="24" customHeight="1" x14ac:dyDescent="0.15">
      <c r="A154" s="43"/>
      <c r="B154" s="140"/>
      <c r="C154" s="6"/>
      <c r="D154" s="151"/>
      <c r="E154" s="212"/>
      <c r="F154" s="213"/>
      <c r="G154" s="145"/>
      <c r="H154" s="145"/>
      <c r="I154" s="145"/>
      <c r="J154" s="43"/>
    </row>
    <row r="155" spans="1:12" ht="24" customHeight="1" x14ac:dyDescent="0.15">
      <c r="A155" s="43"/>
      <c r="B155" s="140"/>
      <c r="C155" s="6"/>
      <c r="D155" s="151"/>
      <c r="E155" s="212"/>
      <c r="F155" s="213"/>
      <c r="G155" s="145"/>
      <c r="H155" s="145"/>
      <c r="I155" s="145"/>
      <c r="J155" s="43"/>
    </row>
    <row r="156" spans="1:12" ht="24" customHeight="1" x14ac:dyDescent="0.15">
      <c r="A156" s="43"/>
      <c r="B156" s="140"/>
      <c r="C156" s="6"/>
      <c r="D156" s="151"/>
      <c r="E156" s="212"/>
      <c r="F156" s="213"/>
      <c r="G156" s="145"/>
      <c r="H156" s="145"/>
      <c r="I156" s="145"/>
      <c r="J156" s="43"/>
    </row>
  </sheetData>
  <autoFilter ref="A3:M3"/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8"/>
  <sheetViews>
    <sheetView showGridLines="0" zoomScaleNormal="100" workbookViewId="0">
      <pane ySplit="3" topLeftCell="A4" activePane="bottomLeft" state="frozen"/>
      <selection activeCell="A3" sqref="A3:A4"/>
      <selection pane="bottomLeft" activeCell="A4" sqref="A4"/>
    </sheetView>
  </sheetViews>
  <sheetFormatPr defaultRowHeight="24" customHeight="1" x14ac:dyDescent="0.15"/>
  <cols>
    <col min="1" max="1" width="11.109375" style="129" customWidth="1"/>
    <col min="2" max="2" width="37.109375" style="132" customWidth="1"/>
    <col min="3" max="3" width="31.77734375" style="133" customWidth="1"/>
    <col min="4" max="4" width="9.33203125" style="134" customWidth="1"/>
    <col min="5" max="8" width="9.33203125" style="135" customWidth="1"/>
    <col min="9" max="9" width="9.33203125" style="129" customWidth="1"/>
    <col min="10" max="10" width="8.88671875" style="137" hidden="1" customWidth="1"/>
    <col min="11" max="11" width="10.109375" style="137" hidden="1" customWidth="1"/>
    <col min="12" max="12" width="8.88671875" style="224" hidden="1" customWidth="1"/>
    <col min="13" max="13" width="8.88671875" style="137" hidden="1" customWidth="1"/>
    <col min="14" max="15" width="8.88671875" style="137" customWidth="1"/>
    <col min="16" max="16384" width="8.88671875" style="137"/>
  </cols>
  <sheetData>
    <row r="1" spans="1:15" ht="36" customHeight="1" x14ac:dyDescent="0.15">
      <c r="A1" s="125" t="s">
        <v>17</v>
      </c>
      <c r="B1" s="125"/>
      <c r="C1" s="125"/>
      <c r="D1" s="125"/>
      <c r="E1" s="125"/>
      <c r="F1" s="125"/>
      <c r="G1" s="125"/>
      <c r="H1" s="125"/>
      <c r="I1" s="125"/>
      <c r="J1" s="136"/>
    </row>
    <row r="2" spans="1:15" ht="25.5" customHeight="1" x14ac:dyDescent="0.15">
      <c r="A2" s="64" t="s">
        <v>92</v>
      </c>
      <c r="B2" s="130"/>
      <c r="C2" s="130"/>
      <c r="D2" s="131"/>
      <c r="E2" s="131"/>
      <c r="F2" s="131"/>
      <c r="G2" s="131"/>
      <c r="H2" s="131"/>
      <c r="I2" s="128" t="s">
        <v>574</v>
      </c>
    </row>
    <row r="3" spans="1:15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87" t="s">
        <v>269</v>
      </c>
      <c r="J3" s="138"/>
    </row>
    <row r="4" spans="1:15" s="138" customFormat="1" ht="24" customHeight="1" x14ac:dyDescent="0.15">
      <c r="A4" s="43" t="s">
        <v>89</v>
      </c>
      <c r="B4" s="6" t="s">
        <v>128</v>
      </c>
      <c r="C4" s="45" t="s">
        <v>103</v>
      </c>
      <c r="D4" s="49">
        <v>7101600</v>
      </c>
      <c r="E4" s="44"/>
      <c r="F4" s="44">
        <f>574640+(591800*10)</f>
        <v>6492640</v>
      </c>
      <c r="G4" s="44">
        <v>587910</v>
      </c>
      <c r="H4" s="44">
        <f t="shared" ref="H4:H6" si="0">SUM(E4:G4)</f>
        <v>7080550</v>
      </c>
      <c r="I4" s="43" t="s">
        <v>201</v>
      </c>
      <c r="J4" s="139"/>
      <c r="K4" s="139">
        <f t="shared" ref="K4:K155" si="1">D4-H4</f>
        <v>21050</v>
      </c>
      <c r="L4" s="225" t="s">
        <v>243</v>
      </c>
    </row>
    <row r="5" spans="1:15" s="138" customFormat="1" ht="24" customHeight="1" x14ac:dyDescent="0.15">
      <c r="A5" s="43" t="s">
        <v>89</v>
      </c>
      <c r="B5" s="6" t="s">
        <v>129</v>
      </c>
      <c r="C5" s="45" t="s">
        <v>103</v>
      </c>
      <c r="D5" s="49">
        <v>3020400</v>
      </c>
      <c r="E5" s="44"/>
      <c r="F5" s="44">
        <f>188740+256820+239290+286120+279630+273450+275100+320350+298650+285430+257850</f>
        <v>2961430</v>
      </c>
      <c r="G5" s="44">
        <v>253430</v>
      </c>
      <c r="H5" s="44">
        <f t="shared" si="0"/>
        <v>3214860</v>
      </c>
      <c r="I5" s="43" t="s">
        <v>202</v>
      </c>
      <c r="J5" s="139"/>
      <c r="K5" s="139">
        <f t="shared" si="1"/>
        <v>-194460</v>
      </c>
      <c r="L5" s="225" t="s">
        <v>243</v>
      </c>
    </row>
    <row r="6" spans="1:15" s="138" customFormat="1" ht="24" customHeight="1" x14ac:dyDescent="0.15">
      <c r="A6" s="43" t="s">
        <v>89</v>
      </c>
      <c r="B6" s="6" t="s">
        <v>130</v>
      </c>
      <c r="C6" s="45" t="s">
        <v>131</v>
      </c>
      <c r="D6" s="49">
        <v>11400000</v>
      </c>
      <c r="E6" s="44"/>
      <c r="F6" s="42">
        <f>(950000*2)+(950000*9)</f>
        <v>10450000</v>
      </c>
      <c r="G6" s="44">
        <v>950000</v>
      </c>
      <c r="H6" s="44">
        <f t="shared" si="0"/>
        <v>11400000</v>
      </c>
      <c r="I6" s="43" t="s">
        <v>347</v>
      </c>
      <c r="J6" s="139"/>
      <c r="K6" s="139">
        <f t="shared" si="1"/>
        <v>0</v>
      </c>
      <c r="L6" s="225" t="s">
        <v>243</v>
      </c>
    </row>
    <row r="7" spans="1:15" s="138" customFormat="1" ht="24" customHeight="1" x14ac:dyDescent="0.15">
      <c r="A7" s="43" t="s">
        <v>89</v>
      </c>
      <c r="B7" s="6" t="s">
        <v>99</v>
      </c>
      <c r="C7" s="45" t="s">
        <v>100</v>
      </c>
      <c r="D7" s="49">
        <v>3600000</v>
      </c>
      <c r="E7" s="44"/>
      <c r="F7" s="44">
        <f>300000*11</f>
        <v>3300000</v>
      </c>
      <c r="G7" s="44">
        <v>300000</v>
      </c>
      <c r="H7" s="44">
        <f t="shared" ref="H7:H13" si="2">SUM(E7:G7)</f>
        <v>3600000</v>
      </c>
      <c r="I7" s="43" t="s">
        <v>203</v>
      </c>
      <c r="J7" s="139"/>
      <c r="K7" s="139">
        <f t="shared" si="1"/>
        <v>0</v>
      </c>
      <c r="L7" s="225" t="s">
        <v>243</v>
      </c>
    </row>
    <row r="8" spans="1:15" s="138" customFormat="1" ht="24" customHeight="1" x14ac:dyDescent="0.15">
      <c r="A8" s="43" t="s">
        <v>89</v>
      </c>
      <c r="B8" s="6" t="s">
        <v>102</v>
      </c>
      <c r="C8" s="45" t="s">
        <v>103</v>
      </c>
      <c r="D8" s="49">
        <v>6954000</v>
      </c>
      <c r="E8" s="44"/>
      <c r="F8" s="42">
        <f>579490*11</f>
        <v>6374390</v>
      </c>
      <c r="G8" s="44">
        <v>579490</v>
      </c>
      <c r="H8" s="44">
        <f t="shared" si="2"/>
        <v>6953880</v>
      </c>
      <c r="I8" s="43" t="s">
        <v>200</v>
      </c>
      <c r="J8" s="139"/>
      <c r="K8" s="139">
        <f t="shared" si="1"/>
        <v>120</v>
      </c>
      <c r="L8" s="225" t="s">
        <v>243</v>
      </c>
    </row>
    <row r="9" spans="1:15" s="138" customFormat="1" ht="24" customHeight="1" x14ac:dyDescent="0.15">
      <c r="A9" s="43" t="s">
        <v>89</v>
      </c>
      <c r="B9" s="6" t="s">
        <v>104</v>
      </c>
      <c r="C9" s="45" t="s">
        <v>105</v>
      </c>
      <c r="D9" s="49">
        <v>4999920</v>
      </c>
      <c r="E9" s="44"/>
      <c r="F9" s="44">
        <f>416660*11</f>
        <v>4583260</v>
      </c>
      <c r="G9" s="44">
        <v>416660</v>
      </c>
      <c r="H9" s="44">
        <f t="shared" si="2"/>
        <v>4999920</v>
      </c>
      <c r="I9" s="43" t="s">
        <v>202</v>
      </c>
      <c r="J9" s="139"/>
      <c r="K9" s="139">
        <f t="shared" si="1"/>
        <v>0</v>
      </c>
      <c r="L9" s="225" t="s">
        <v>243</v>
      </c>
    </row>
    <row r="10" spans="1:15" s="138" customFormat="1" ht="24" customHeight="1" x14ac:dyDescent="0.15">
      <c r="A10" s="43" t="s">
        <v>89</v>
      </c>
      <c r="B10" s="6" t="s">
        <v>106</v>
      </c>
      <c r="C10" s="45" t="s">
        <v>101</v>
      </c>
      <c r="D10" s="49">
        <v>4440000</v>
      </c>
      <c r="E10" s="44"/>
      <c r="F10" s="42">
        <f>370000*11</f>
        <v>4070000</v>
      </c>
      <c r="G10" s="42">
        <v>370000</v>
      </c>
      <c r="H10" s="44">
        <f t="shared" si="2"/>
        <v>4440000</v>
      </c>
      <c r="I10" s="43" t="s">
        <v>203</v>
      </c>
      <c r="J10" s="139"/>
      <c r="K10" s="139">
        <f t="shared" si="1"/>
        <v>0</v>
      </c>
      <c r="L10" s="225" t="s">
        <v>243</v>
      </c>
    </row>
    <row r="11" spans="1:15" s="138" customFormat="1" ht="24" customHeight="1" x14ac:dyDescent="0.15">
      <c r="A11" s="43" t="s">
        <v>89</v>
      </c>
      <c r="B11" s="6" t="s">
        <v>107</v>
      </c>
      <c r="C11" s="45" t="s">
        <v>108</v>
      </c>
      <c r="D11" s="49">
        <v>5280000</v>
      </c>
      <c r="E11" s="44"/>
      <c r="F11" s="44">
        <f>440000*11</f>
        <v>4840000</v>
      </c>
      <c r="G11" s="44">
        <v>440000</v>
      </c>
      <c r="H11" s="44">
        <f t="shared" si="2"/>
        <v>5280000</v>
      </c>
      <c r="I11" s="43" t="s">
        <v>202</v>
      </c>
      <c r="J11" s="139"/>
      <c r="K11" s="139">
        <f t="shared" si="1"/>
        <v>0</v>
      </c>
      <c r="L11" s="225" t="s">
        <v>243</v>
      </c>
    </row>
    <row r="12" spans="1:15" s="138" customFormat="1" ht="24" customHeight="1" x14ac:dyDescent="0.15">
      <c r="A12" s="43" t="s">
        <v>264</v>
      </c>
      <c r="B12" s="6" t="s">
        <v>109</v>
      </c>
      <c r="C12" s="45" t="s">
        <v>110</v>
      </c>
      <c r="D12" s="49">
        <v>14616000</v>
      </c>
      <c r="E12" s="44"/>
      <c r="F12" s="42">
        <f>1218000*9</f>
        <v>10962000</v>
      </c>
      <c r="G12" s="44">
        <v>1218000</v>
      </c>
      <c r="H12" s="44">
        <f t="shared" si="2"/>
        <v>12180000</v>
      </c>
      <c r="I12" s="43" t="s">
        <v>202</v>
      </c>
      <c r="J12" s="139"/>
      <c r="K12" s="139">
        <f t="shared" si="1"/>
        <v>2436000</v>
      </c>
      <c r="L12" s="225" t="s">
        <v>243</v>
      </c>
    </row>
    <row r="13" spans="1:15" s="138" customFormat="1" ht="24" customHeight="1" x14ac:dyDescent="0.15">
      <c r="A13" s="43" t="s">
        <v>89</v>
      </c>
      <c r="B13" s="6" t="s">
        <v>111</v>
      </c>
      <c r="C13" s="45" t="s">
        <v>112</v>
      </c>
      <c r="D13" s="49">
        <v>3960000</v>
      </c>
      <c r="E13" s="44"/>
      <c r="F13" s="44">
        <f>330000*11</f>
        <v>3630000</v>
      </c>
      <c r="G13" s="44">
        <v>330000</v>
      </c>
      <c r="H13" s="44">
        <f t="shared" si="2"/>
        <v>3960000</v>
      </c>
      <c r="I13" s="43" t="s">
        <v>203</v>
      </c>
      <c r="J13" s="139"/>
      <c r="K13" s="139">
        <f t="shared" si="1"/>
        <v>0</v>
      </c>
      <c r="L13" s="225" t="s">
        <v>243</v>
      </c>
      <c r="O13" s="139"/>
    </row>
    <row r="14" spans="1:15" s="138" customFormat="1" ht="24" customHeight="1" x14ac:dyDescent="0.15">
      <c r="A14" s="43" t="s">
        <v>89</v>
      </c>
      <c r="B14" s="6" t="s">
        <v>113</v>
      </c>
      <c r="C14" s="45" t="s">
        <v>114</v>
      </c>
      <c r="D14" s="49">
        <v>8083330</v>
      </c>
      <c r="E14" s="44"/>
      <c r="F14" s="44"/>
      <c r="G14" s="44">
        <v>8083330</v>
      </c>
      <c r="H14" s="44">
        <f t="shared" ref="H14:H25" si="3">SUM(E14:G14)</f>
        <v>8083330</v>
      </c>
      <c r="I14" s="123" t="s">
        <v>147</v>
      </c>
      <c r="J14" s="139"/>
      <c r="K14" s="139">
        <f t="shared" si="1"/>
        <v>0</v>
      </c>
      <c r="L14" s="225" t="s">
        <v>243</v>
      </c>
    </row>
    <row r="15" spans="1:15" s="138" customFormat="1" ht="24" customHeight="1" x14ac:dyDescent="0.15">
      <c r="A15" s="43" t="s">
        <v>89</v>
      </c>
      <c r="B15" s="6" t="s">
        <v>115</v>
      </c>
      <c r="C15" s="45" t="s">
        <v>116</v>
      </c>
      <c r="D15" s="49">
        <v>3600000</v>
      </c>
      <c r="E15" s="44"/>
      <c r="F15" s="44">
        <f>300000*11</f>
        <v>3300000</v>
      </c>
      <c r="G15" s="44">
        <v>300000</v>
      </c>
      <c r="H15" s="44">
        <f t="shared" si="3"/>
        <v>3600000</v>
      </c>
      <c r="I15" s="43" t="s">
        <v>200</v>
      </c>
      <c r="J15" s="139"/>
      <c r="K15" s="139">
        <f t="shared" si="1"/>
        <v>0</v>
      </c>
      <c r="L15" s="225" t="s">
        <v>243</v>
      </c>
    </row>
    <row r="16" spans="1:15" s="138" customFormat="1" ht="24" customHeight="1" x14ac:dyDescent="0.15">
      <c r="A16" s="43" t="s">
        <v>89</v>
      </c>
      <c r="B16" s="6" t="s">
        <v>117</v>
      </c>
      <c r="C16" s="45" t="s">
        <v>118</v>
      </c>
      <c r="D16" s="49">
        <v>3540480</v>
      </c>
      <c r="E16" s="44"/>
      <c r="F16" s="42">
        <f>295040*11</f>
        <v>3245440</v>
      </c>
      <c r="G16" s="44">
        <v>295040</v>
      </c>
      <c r="H16" s="44">
        <f t="shared" si="3"/>
        <v>3540480</v>
      </c>
      <c r="I16" s="43" t="s">
        <v>200</v>
      </c>
      <c r="J16" s="139"/>
      <c r="K16" s="139">
        <f t="shared" si="1"/>
        <v>0</v>
      </c>
      <c r="L16" s="225" t="s">
        <v>243</v>
      </c>
    </row>
    <row r="17" spans="1:13" s="138" customFormat="1" ht="24" customHeight="1" x14ac:dyDescent="0.15">
      <c r="A17" s="43" t="s">
        <v>265</v>
      </c>
      <c r="B17" s="6" t="s">
        <v>119</v>
      </c>
      <c r="C17" s="45" t="s">
        <v>120</v>
      </c>
      <c r="D17" s="49">
        <v>14964000</v>
      </c>
      <c r="E17" s="44"/>
      <c r="F17" s="42">
        <f>1247000*9</f>
        <v>11223000</v>
      </c>
      <c r="G17" s="44">
        <v>1247000</v>
      </c>
      <c r="H17" s="44">
        <f t="shared" si="3"/>
        <v>12470000</v>
      </c>
      <c r="I17" s="43" t="s">
        <v>202</v>
      </c>
      <c r="J17" s="139"/>
      <c r="K17" s="139">
        <f t="shared" si="1"/>
        <v>2494000</v>
      </c>
      <c r="L17" s="225" t="s">
        <v>243</v>
      </c>
      <c r="M17" s="236">
        <v>3420000</v>
      </c>
    </row>
    <row r="18" spans="1:13" s="138" customFormat="1" ht="24" customHeight="1" thickBot="1" x14ac:dyDescent="0.2">
      <c r="A18" s="118" t="s">
        <v>89</v>
      </c>
      <c r="B18" s="116" t="s">
        <v>121</v>
      </c>
      <c r="C18" s="119" t="s">
        <v>122</v>
      </c>
      <c r="D18" s="120">
        <v>9600000</v>
      </c>
      <c r="E18" s="121"/>
      <c r="F18" s="122">
        <f>800000*11</f>
        <v>8800000</v>
      </c>
      <c r="G18" s="121">
        <v>800000</v>
      </c>
      <c r="H18" s="121">
        <f t="shared" si="3"/>
        <v>9600000</v>
      </c>
      <c r="I18" s="118" t="s">
        <v>200</v>
      </c>
      <c r="J18" s="139"/>
      <c r="K18" s="139">
        <f t="shared" si="1"/>
        <v>0</v>
      </c>
      <c r="L18" s="225" t="s">
        <v>243</v>
      </c>
      <c r="M18" s="139">
        <f>M17*5%</f>
        <v>171000</v>
      </c>
    </row>
    <row r="19" spans="1:13" s="138" customFormat="1" ht="24" customHeight="1" thickTop="1" x14ac:dyDescent="0.15">
      <c r="A19" s="89" t="s">
        <v>89</v>
      </c>
      <c r="B19" s="90" t="s">
        <v>96</v>
      </c>
      <c r="C19" s="91" t="s">
        <v>134</v>
      </c>
      <c r="D19" s="92">
        <v>8370000</v>
      </c>
      <c r="E19" s="44"/>
      <c r="F19" s="42"/>
      <c r="G19" s="42">
        <v>8370000</v>
      </c>
      <c r="H19" s="93">
        <f t="shared" si="3"/>
        <v>8370000</v>
      </c>
      <c r="I19" s="159">
        <v>44221</v>
      </c>
      <c r="J19" s="163"/>
      <c r="K19" s="139">
        <f t="shared" si="1"/>
        <v>0</v>
      </c>
      <c r="L19" s="225" t="s">
        <v>243</v>
      </c>
    </row>
    <row r="20" spans="1:13" s="138" customFormat="1" ht="24" customHeight="1" x14ac:dyDescent="0.15">
      <c r="A20" s="43" t="s">
        <v>89</v>
      </c>
      <c r="B20" s="6" t="s">
        <v>136</v>
      </c>
      <c r="C20" s="45" t="s">
        <v>137</v>
      </c>
      <c r="D20" s="49">
        <v>1230000</v>
      </c>
      <c r="E20" s="44"/>
      <c r="F20" s="44"/>
      <c r="G20" s="44">
        <v>1230000</v>
      </c>
      <c r="H20" s="44">
        <f t="shared" ref="H20:H23" si="4">SUM(E20:G20)</f>
        <v>1230000</v>
      </c>
      <c r="I20" s="160">
        <v>44214</v>
      </c>
      <c r="J20" s="163"/>
      <c r="K20" s="139">
        <f t="shared" si="1"/>
        <v>0</v>
      </c>
      <c r="L20" s="225" t="s">
        <v>243</v>
      </c>
    </row>
    <row r="21" spans="1:13" s="138" customFormat="1" ht="24" customHeight="1" x14ac:dyDescent="0.15">
      <c r="A21" s="41" t="s">
        <v>141</v>
      </c>
      <c r="B21" s="6" t="s">
        <v>138</v>
      </c>
      <c r="C21" s="6" t="s">
        <v>142</v>
      </c>
      <c r="D21" s="48">
        <v>2757000</v>
      </c>
      <c r="E21" s="44"/>
      <c r="F21" s="42"/>
      <c r="G21" s="44">
        <v>2757000</v>
      </c>
      <c r="H21" s="44">
        <f t="shared" si="4"/>
        <v>2757000</v>
      </c>
      <c r="I21" s="161" t="s">
        <v>176</v>
      </c>
      <c r="J21" s="164"/>
      <c r="K21" s="139">
        <f t="shared" si="1"/>
        <v>0</v>
      </c>
      <c r="L21" s="225" t="s">
        <v>243</v>
      </c>
    </row>
    <row r="22" spans="1:13" s="138" customFormat="1" ht="24" customHeight="1" x14ac:dyDescent="0.15">
      <c r="A22" s="43" t="s">
        <v>90</v>
      </c>
      <c r="B22" s="6" t="s">
        <v>232</v>
      </c>
      <c r="C22" s="6" t="s">
        <v>114</v>
      </c>
      <c r="D22" s="151">
        <v>116662200</v>
      </c>
      <c r="E22" s="44"/>
      <c r="F22" s="44">
        <f>10605700+(10605650*9)</f>
        <v>106056550</v>
      </c>
      <c r="G22" s="44">
        <v>10605650</v>
      </c>
      <c r="H22" s="44">
        <f t="shared" si="4"/>
        <v>116662200</v>
      </c>
      <c r="I22" s="145" t="s">
        <v>177</v>
      </c>
      <c r="J22" s="164"/>
      <c r="K22" s="139">
        <f t="shared" si="1"/>
        <v>0</v>
      </c>
      <c r="L22" s="225" t="s">
        <v>243</v>
      </c>
      <c r="M22" s="139">
        <f>M17*3%</f>
        <v>102600</v>
      </c>
    </row>
    <row r="23" spans="1:13" s="138" customFormat="1" ht="24" customHeight="1" x14ac:dyDescent="0.15">
      <c r="A23" s="41" t="s">
        <v>90</v>
      </c>
      <c r="B23" s="6" t="s">
        <v>139</v>
      </c>
      <c r="C23" s="6" t="s">
        <v>140</v>
      </c>
      <c r="D23" s="48">
        <v>4776300</v>
      </c>
      <c r="E23" s="44"/>
      <c r="F23" s="42"/>
      <c r="G23" s="44">
        <v>4776300</v>
      </c>
      <c r="H23" s="44">
        <f t="shared" si="4"/>
        <v>4776300</v>
      </c>
      <c r="I23" s="145">
        <v>44237</v>
      </c>
      <c r="J23" s="164"/>
      <c r="K23" s="139">
        <f t="shared" si="1"/>
        <v>0</v>
      </c>
      <c r="L23" s="225" t="s">
        <v>243</v>
      </c>
    </row>
    <row r="24" spans="1:13" s="138" customFormat="1" ht="24" customHeight="1" x14ac:dyDescent="0.15">
      <c r="A24" s="41" t="s">
        <v>90</v>
      </c>
      <c r="B24" s="6" t="s">
        <v>145</v>
      </c>
      <c r="C24" s="6" t="s">
        <v>146</v>
      </c>
      <c r="D24" s="48">
        <v>16500000</v>
      </c>
      <c r="E24" s="44"/>
      <c r="F24" s="44"/>
      <c r="G24" s="44">
        <v>16500000</v>
      </c>
      <c r="H24" s="44">
        <f t="shared" si="3"/>
        <v>16500000</v>
      </c>
      <c r="I24" s="145">
        <v>44300</v>
      </c>
      <c r="J24" s="164"/>
      <c r="K24" s="139">
        <f t="shared" si="1"/>
        <v>0</v>
      </c>
      <c r="L24" s="225" t="s">
        <v>243</v>
      </c>
    </row>
    <row r="25" spans="1:13" s="138" customFormat="1" ht="24" customHeight="1" x14ac:dyDescent="0.15">
      <c r="A25" s="41" t="s">
        <v>90</v>
      </c>
      <c r="B25" s="6" t="s">
        <v>148</v>
      </c>
      <c r="C25" s="45" t="s">
        <v>153</v>
      </c>
      <c r="D25" s="49">
        <v>2400000</v>
      </c>
      <c r="E25" s="44"/>
      <c r="F25" s="42">
        <f>1072000</f>
        <v>1072000</v>
      </c>
      <c r="G25" s="44">
        <f>1072000+24000</f>
        <v>1096000</v>
      </c>
      <c r="H25" s="44">
        <f t="shared" si="3"/>
        <v>2168000</v>
      </c>
      <c r="I25" s="160" t="s">
        <v>230</v>
      </c>
      <c r="J25" s="163"/>
      <c r="K25" s="139">
        <f t="shared" si="1"/>
        <v>232000</v>
      </c>
      <c r="L25" s="225" t="s">
        <v>243</v>
      </c>
    </row>
    <row r="26" spans="1:13" s="179" customFormat="1" ht="24" hidden="1" customHeight="1" x14ac:dyDescent="0.15">
      <c r="A26" s="174" t="s">
        <v>89</v>
      </c>
      <c r="B26" s="175" t="s">
        <v>149</v>
      </c>
      <c r="C26" s="214" t="s">
        <v>154</v>
      </c>
      <c r="D26" s="215">
        <v>16863000</v>
      </c>
      <c r="E26" s="216"/>
      <c r="F26" s="217"/>
      <c r="G26" s="216"/>
      <c r="H26" s="216"/>
      <c r="I26" s="220"/>
      <c r="J26" s="218"/>
      <c r="K26" s="139"/>
      <c r="L26" s="225" t="s">
        <v>268</v>
      </c>
    </row>
    <row r="27" spans="1:13" s="138" customFormat="1" ht="24" customHeight="1" x14ac:dyDescent="0.15">
      <c r="A27" s="41" t="s">
        <v>90</v>
      </c>
      <c r="B27" s="6" t="s">
        <v>204</v>
      </c>
      <c r="C27" s="45" t="s">
        <v>154</v>
      </c>
      <c r="D27" s="49">
        <v>17941000</v>
      </c>
      <c r="E27" s="44"/>
      <c r="F27" s="42"/>
      <c r="G27" s="44">
        <v>16993900</v>
      </c>
      <c r="H27" s="44">
        <f>SUM(E27:G27)</f>
        <v>16993900</v>
      </c>
      <c r="I27" s="162">
        <v>44306</v>
      </c>
      <c r="J27" s="163"/>
      <c r="K27" s="139">
        <f>D27-H27</f>
        <v>947100</v>
      </c>
      <c r="L27" s="225" t="s">
        <v>243</v>
      </c>
      <c r="M27" s="139"/>
    </row>
    <row r="28" spans="1:13" s="138" customFormat="1" ht="24" customHeight="1" x14ac:dyDescent="0.15">
      <c r="A28" s="41" t="s">
        <v>90</v>
      </c>
      <c r="B28" s="6" t="s">
        <v>150</v>
      </c>
      <c r="C28" s="45" t="s">
        <v>155</v>
      </c>
      <c r="D28" s="49">
        <v>3690000</v>
      </c>
      <c r="E28" s="44"/>
      <c r="F28" s="42"/>
      <c r="G28" s="44">
        <v>3690000</v>
      </c>
      <c r="H28" s="44">
        <f>SUM(E28:G28)</f>
        <v>3690000</v>
      </c>
      <c r="I28" s="162">
        <v>44267</v>
      </c>
      <c r="J28" s="163"/>
      <c r="K28" s="139">
        <f t="shared" si="1"/>
        <v>0</v>
      </c>
      <c r="L28" s="225" t="s">
        <v>243</v>
      </c>
    </row>
    <row r="29" spans="1:13" s="138" customFormat="1" ht="24" customHeight="1" x14ac:dyDescent="0.15">
      <c r="A29" s="43" t="s">
        <v>90</v>
      </c>
      <c r="B29" s="6" t="s">
        <v>97</v>
      </c>
      <c r="C29" s="45" t="s">
        <v>156</v>
      </c>
      <c r="D29" s="49">
        <v>9600000</v>
      </c>
      <c r="E29" s="44"/>
      <c r="F29" s="42">
        <f>960000*9</f>
        <v>8640000</v>
      </c>
      <c r="G29" s="44">
        <v>960000</v>
      </c>
      <c r="H29" s="44">
        <f t="shared" ref="H29:H92" si="5">SUM(E29:G29)</f>
        <v>9600000</v>
      </c>
      <c r="I29" s="162" t="s">
        <v>202</v>
      </c>
      <c r="J29" s="163"/>
      <c r="K29" s="139">
        <f t="shared" si="1"/>
        <v>0</v>
      </c>
      <c r="L29" s="225" t="s">
        <v>243</v>
      </c>
    </row>
    <row r="30" spans="1:13" s="138" customFormat="1" ht="24" customHeight="1" x14ac:dyDescent="0.15">
      <c r="A30" s="41" t="s">
        <v>90</v>
      </c>
      <c r="B30" s="6" t="s">
        <v>160</v>
      </c>
      <c r="C30" s="45" t="s">
        <v>157</v>
      </c>
      <c r="D30" s="49">
        <v>2463230</v>
      </c>
      <c r="E30" s="44">
        <v>2463230</v>
      </c>
      <c r="F30" s="42"/>
      <c r="G30" s="44"/>
      <c r="H30" s="44">
        <f t="shared" si="5"/>
        <v>2463230</v>
      </c>
      <c r="I30" s="162">
        <v>44266</v>
      </c>
      <c r="J30" s="163"/>
      <c r="K30" s="139">
        <f t="shared" si="1"/>
        <v>0</v>
      </c>
      <c r="L30" s="225" t="s">
        <v>243</v>
      </c>
    </row>
    <row r="31" spans="1:13" s="138" customFormat="1" ht="24" customHeight="1" x14ac:dyDescent="0.15">
      <c r="A31" s="41" t="s">
        <v>90</v>
      </c>
      <c r="B31" s="6" t="s">
        <v>125</v>
      </c>
      <c r="C31" s="45" t="s">
        <v>157</v>
      </c>
      <c r="D31" s="49">
        <v>3375120</v>
      </c>
      <c r="E31" s="44">
        <v>3375120</v>
      </c>
      <c r="F31" s="42"/>
      <c r="G31" s="44"/>
      <c r="H31" s="44">
        <f t="shared" si="5"/>
        <v>3375120</v>
      </c>
      <c r="I31" s="162">
        <v>44266</v>
      </c>
      <c r="J31" s="163"/>
      <c r="K31" s="139">
        <f t="shared" si="1"/>
        <v>0</v>
      </c>
      <c r="L31" s="225" t="s">
        <v>243</v>
      </c>
    </row>
    <row r="32" spans="1:13" s="138" customFormat="1" ht="24" customHeight="1" x14ac:dyDescent="0.15">
      <c r="A32" s="41" t="s">
        <v>90</v>
      </c>
      <c r="B32" s="6" t="s">
        <v>162</v>
      </c>
      <c r="C32" s="45" t="s">
        <v>169</v>
      </c>
      <c r="D32" s="49">
        <v>5861500</v>
      </c>
      <c r="E32" s="44"/>
      <c r="F32" s="42"/>
      <c r="G32" s="44">
        <v>5861500</v>
      </c>
      <c r="H32" s="44">
        <f t="shared" si="5"/>
        <v>5861500</v>
      </c>
      <c r="I32" s="162">
        <v>44284</v>
      </c>
      <c r="J32" s="163"/>
      <c r="K32" s="139">
        <f t="shared" si="1"/>
        <v>0</v>
      </c>
      <c r="L32" s="225" t="s">
        <v>243</v>
      </c>
    </row>
    <row r="33" spans="1:12" s="138" customFormat="1" ht="24" customHeight="1" x14ac:dyDescent="0.15">
      <c r="A33" s="41" t="s">
        <v>90</v>
      </c>
      <c r="B33" s="6" t="s">
        <v>126</v>
      </c>
      <c r="C33" s="45" t="s">
        <v>157</v>
      </c>
      <c r="D33" s="49">
        <v>1970580</v>
      </c>
      <c r="E33" s="44">
        <v>1970580</v>
      </c>
      <c r="F33" s="42"/>
      <c r="G33" s="44"/>
      <c r="H33" s="44">
        <f t="shared" si="5"/>
        <v>1970580</v>
      </c>
      <c r="I33" s="162">
        <v>44286</v>
      </c>
      <c r="J33" s="163"/>
      <c r="K33" s="139">
        <f t="shared" si="1"/>
        <v>0</v>
      </c>
      <c r="L33" s="225" t="s">
        <v>243</v>
      </c>
    </row>
    <row r="34" spans="1:12" s="138" customFormat="1" ht="24" customHeight="1" x14ac:dyDescent="0.15">
      <c r="A34" s="43" t="s">
        <v>90</v>
      </c>
      <c r="B34" s="6" t="s">
        <v>163</v>
      </c>
      <c r="C34" s="45" t="s">
        <v>170</v>
      </c>
      <c r="D34" s="49">
        <v>1900000</v>
      </c>
      <c r="E34" s="44"/>
      <c r="F34" s="42">
        <f>475000*3</f>
        <v>1425000</v>
      </c>
      <c r="G34" s="44">
        <v>475000</v>
      </c>
      <c r="H34" s="44">
        <f t="shared" si="5"/>
        <v>1900000</v>
      </c>
      <c r="I34" s="162" t="s">
        <v>231</v>
      </c>
      <c r="J34" s="163"/>
      <c r="K34" s="139">
        <f t="shared" si="1"/>
        <v>0</v>
      </c>
      <c r="L34" s="225" t="s">
        <v>243</v>
      </c>
    </row>
    <row r="35" spans="1:12" s="138" customFormat="1" ht="24" customHeight="1" x14ac:dyDescent="0.15">
      <c r="A35" s="41" t="s">
        <v>90</v>
      </c>
      <c r="B35" s="6" t="s">
        <v>164</v>
      </c>
      <c r="C35" s="45" t="s">
        <v>171</v>
      </c>
      <c r="D35" s="49">
        <v>830000</v>
      </c>
      <c r="E35" s="44"/>
      <c r="F35" s="42"/>
      <c r="G35" s="44">
        <v>830000</v>
      </c>
      <c r="H35" s="44">
        <f t="shared" si="5"/>
        <v>830000</v>
      </c>
      <c r="I35" s="162">
        <v>44295</v>
      </c>
      <c r="J35" s="163"/>
      <c r="K35" s="139">
        <f t="shared" si="1"/>
        <v>0</v>
      </c>
      <c r="L35" s="225" t="s">
        <v>243</v>
      </c>
    </row>
    <row r="36" spans="1:12" s="138" customFormat="1" ht="24" customHeight="1" x14ac:dyDescent="0.15">
      <c r="A36" s="43" t="s">
        <v>90</v>
      </c>
      <c r="B36" s="6" t="s">
        <v>563</v>
      </c>
      <c r="C36" s="45" t="s">
        <v>103</v>
      </c>
      <c r="D36" s="49">
        <v>2176900</v>
      </c>
      <c r="E36" s="44"/>
      <c r="F36" s="42">
        <f>336220+(226600*6)</f>
        <v>1695820</v>
      </c>
      <c r="G36" s="44">
        <v>224580</v>
      </c>
      <c r="H36" s="44">
        <f t="shared" si="5"/>
        <v>1920400</v>
      </c>
      <c r="I36" s="162" t="s">
        <v>200</v>
      </c>
      <c r="J36" s="139"/>
      <c r="K36" s="139">
        <f t="shared" si="1"/>
        <v>256500</v>
      </c>
      <c r="L36" s="225" t="s">
        <v>243</v>
      </c>
    </row>
    <row r="37" spans="1:12" s="138" customFormat="1" ht="24" customHeight="1" x14ac:dyDescent="0.15">
      <c r="A37" s="41" t="s">
        <v>90</v>
      </c>
      <c r="B37" s="6" t="s">
        <v>165</v>
      </c>
      <c r="C37" s="45" t="s">
        <v>172</v>
      </c>
      <c r="D37" s="49">
        <v>5583600</v>
      </c>
      <c r="E37" s="44"/>
      <c r="F37" s="42"/>
      <c r="G37" s="44">
        <v>5583600</v>
      </c>
      <c r="H37" s="44">
        <f t="shared" si="5"/>
        <v>5583600</v>
      </c>
      <c r="I37" s="162">
        <v>44307</v>
      </c>
      <c r="J37" s="139"/>
      <c r="K37" s="139">
        <f t="shared" si="1"/>
        <v>0</v>
      </c>
      <c r="L37" s="225" t="s">
        <v>243</v>
      </c>
    </row>
    <row r="38" spans="1:12" s="138" customFormat="1" ht="24" customHeight="1" x14ac:dyDescent="0.15">
      <c r="A38" s="41" t="s">
        <v>90</v>
      </c>
      <c r="B38" s="6" t="s">
        <v>166</v>
      </c>
      <c r="C38" s="45" t="s">
        <v>157</v>
      </c>
      <c r="D38" s="49">
        <v>62242300</v>
      </c>
      <c r="E38" s="44">
        <f>61908000+334300</f>
        <v>62242300</v>
      </c>
      <c r="F38" s="42"/>
      <c r="G38" s="44"/>
      <c r="H38" s="44">
        <f t="shared" si="5"/>
        <v>62242300</v>
      </c>
      <c r="I38" s="162">
        <v>44292</v>
      </c>
      <c r="J38" s="139"/>
      <c r="K38" s="139">
        <f t="shared" si="1"/>
        <v>0</v>
      </c>
      <c r="L38" s="225" t="s">
        <v>243</v>
      </c>
    </row>
    <row r="39" spans="1:12" s="138" customFormat="1" ht="24" customHeight="1" x14ac:dyDescent="0.15">
      <c r="A39" s="41" t="s">
        <v>90</v>
      </c>
      <c r="B39" s="6" t="s">
        <v>167</v>
      </c>
      <c r="C39" s="45" t="s">
        <v>157</v>
      </c>
      <c r="D39" s="49">
        <v>21016170</v>
      </c>
      <c r="E39" s="44">
        <f>20903300+112870</f>
        <v>21016170</v>
      </c>
      <c r="F39" s="42"/>
      <c r="G39" s="44"/>
      <c r="H39" s="44">
        <f t="shared" si="5"/>
        <v>21016170</v>
      </c>
      <c r="I39" s="162">
        <v>44292</v>
      </c>
      <c r="J39" s="139"/>
      <c r="K39" s="139">
        <f t="shared" si="1"/>
        <v>0</v>
      </c>
      <c r="L39" s="225" t="s">
        <v>243</v>
      </c>
    </row>
    <row r="40" spans="1:12" s="138" customFormat="1" ht="24" customHeight="1" x14ac:dyDescent="0.15">
      <c r="A40" s="41" t="s">
        <v>90</v>
      </c>
      <c r="B40" s="6" t="s">
        <v>168</v>
      </c>
      <c r="C40" s="45" t="s">
        <v>157</v>
      </c>
      <c r="D40" s="49">
        <v>27375540</v>
      </c>
      <c r="E40" s="44">
        <f>14643200+79070+10845120+58560+880000+4750+860200+4640</f>
        <v>27375540</v>
      </c>
      <c r="F40" s="42"/>
      <c r="G40" s="44"/>
      <c r="H40" s="44">
        <f t="shared" si="5"/>
        <v>27375540</v>
      </c>
      <c r="I40" s="162">
        <v>44292</v>
      </c>
      <c r="J40" s="139"/>
      <c r="K40" s="139">
        <f t="shared" si="1"/>
        <v>0</v>
      </c>
      <c r="L40" s="225" t="s">
        <v>243</v>
      </c>
    </row>
    <row r="41" spans="1:12" s="138" customFormat="1" ht="24" customHeight="1" x14ac:dyDescent="0.15">
      <c r="A41" s="41" t="s">
        <v>90</v>
      </c>
      <c r="B41" s="6" t="s">
        <v>158</v>
      </c>
      <c r="C41" s="45" t="s">
        <v>173</v>
      </c>
      <c r="D41" s="49">
        <v>5852000</v>
      </c>
      <c r="E41" s="44"/>
      <c r="F41" s="42"/>
      <c r="G41" s="44">
        <v>5852000</v>
      </c>
      <c r="H41" s="44">
        <f t="shared" si="5"/>
        <v>5852000</v>
      </c>
      <c r="I41" s="162">
        <v>44306</v>
      </c>
      <c r="J41" s="139"/>
      <c r="K41" s="139">
        <f t="shared" si="1"/>
        <v>0</v>
      </c>
      <c r="L41" s="225" t="s">
        <v>243</v>
      </c>
    </row>
    <row r="42" spans="1:12" s="138" customFormat="1" ht="24" customHeight="1" x14ac:dyDescent="0.15">
      <c r="A42" s="41" t="s">
        <v>90</v>
      </c>
      <c r="B42" s="124" t="s">
        <v>179</v>
      </c>
      <c r="C42" s="6" t="s">
        <v>188</v>
      </c>
      <c r="D42" s="49">
        <v>7240000</v>
      </c>
      <c r="E42" s="44"/>
      <c r="F42" s="42"/>
      <c r="G42" s="44">
        <v>6800000</v>
      </c>
      <c r="H42" s="44">
        <f t="shared" si="5"/>
        <v>6800000</v>
      </c>
      <c r="I42" s="162">
        <v>44336</v>
      </c>
      <c r="J42" s="139"/>
      <c r="K42" s="139">
        <f t="shared" si="1"/>
        <v>440000</v>
      </c>
      <c r="L42" s="225" t="s">
        <v>243</v>
      </c>
    </row>
    <row r="43" spans="1:12" s="138" customFormat="1" ht="24" customHeight="1" x14ac:dyDescent="0.15">
      <c r="A43" s="41" t="s">
        <v>90</v>
      </c>
      <c r="B43" s="6" t="s">
        <v>180</v>
      </c>
      <c r="C43" s="6" t="s">
        <v>189</v>
      </c>
      <c r="D43" s="49">
        <v>1430000</v>
      </c>
      <c r="E43" s="44"/>
      <c r="F43" s="42"/>
      <c r="G43" s="44">
        <v>1430000</v>
      </c>
      <c r="H43" s="44">
        <f t="shared" si="5"/>
        <v>1430000</v>
      </c>
      <c r="I43" s="162">
        <v>44301</v>
      </c>
      <c r="J43" s="139"/>
      <c r="K43" s="139">
        <f t="shared" si="1"/>
        <v>0</v>
      </c>
      <c r="L43" s="225" t="s">
        <v>243</v>
      </c>
    </row>
    <row r="44" spans="1:12" s="138" customFormat="1" ht="24" customHeight="1" x14ac:dyDescent="0.15">
      <c r="A44" s="41" t="s">
        <v>90</v>
      </c>
      <c r="B44" s="6" t="s">
        <v>181</v>
      </c>
      <c r="C44" s="6" t="s">
        <v>190</v>
      </c>
      <c r="D44" s="49">
        <v>4830000</v>
      </c>
      <c r="E44" s="44"/>
      <c r="F44" s="42"/>
      <c r="G44" s="44">
        <v>4830000</v>
      </c>
      <c r="H44" s="44">
        <f t="shared" si="5"/>
        <v>4830000</v>
      </c>
      <c r="I44" s="162">
        <v>44347</v>
      </c>
      <c r="J44" s="139"/>
      <c r="K44" s="139">
        <f t="shared" si="1"/>
        <v>0</v>
      </c>
      <c r="L44" s="225" t="s">
        <v>243</v>
      </c>
    </row>
    <row r="45" spans="1:12" s="138" customFormat="1" ht="24" customHeight="1" x14ac:dyDescent="0.15">
      <c r="A45" s="41" t="s">
        <v>90</v>
      </c>
      <c r="B45" s="6" t="s">
        <v>209</v>
      </c>
      <c r="C45" s="6" t="s">
        <v>208</v>
      </c>
      <c r="D45" s="49">
        <v>2513500</v>
      </c>
      <c r="E45" s="44">
        <v>2513500</v>
      </c>
      <c r="F45" s="42"/>
      <c r="G45" s="44"/>
      <c r="H45" s="44">
        <f t="shared" ref="H45" si="6">SUM(E45:G45)</f>
        <v>2513500</v>
      </c>
      <c r="I45" s="162">
        <v>44295</v>
      </c>
      <c r="J45" s="139"/>
      <c r="K45" s="139">
        <f t="shared" si="1"/>
        <v>0</v>
      </c>
      <c r="L45" s="225" t="s">
        <v>243</v>
      </c>
    </row>
    <row r="46" spans="1:12" s="138" customFormat="1" ht="24" customHeight="1" x14ac:dyDescent="0.15">
      <c r="A46" s="41" t="s">
        <v>90</v>
      </c>
      <c r="B46" s="6" t="s">
        <v>182</v>
      </c>
      <c r="C46" s="6" t="s">
        <v>191</v>
      </c>
      <c r="D46" s="49">
        <v>11880000</v>
      </c>
      <c r="E46" s="44"/>
      <c r="F46" s="42"/>
      <c r="G46" s="44">
        <v>11880000</v>
      </c>
      <c r="H46" s="44">
        <f>SUM(E46:G46)</f>
        <v>11880000</v>
      </c>
      <c r="I46" s="162" t="s">
        <v>256</v>
      </c>
      <c r="J46" s="139"/>
      <c r="K46" s="139">
        <f>D46-H46</f>
        <v>0</v>
      </c>
      <c r="L46" s="225" t="s">
        <v>243</v>
      </c>
    </row>
    <row r="47" spans="1:12" s="138" customFormat="1" ht="24" customHeight="1" x14ac:dyDescent="0.15">
      <c r="A47" s="41" t="s">
        <v>90</v>
      </c>
      <c r="B47" s="6" t="s">
        <v>183</v>
      </c>
      <c r="C47" s="6" t="s">
        <v>192</v>
      </c>
      <c r="D47" s="49">
        <v>850000</v>
      </c>
      <c r="E47" s="44"/>
      <c r="F47" s="42"/>
      <c r="G47" s="44">
        <v>850000</v>
      </c>
      <c r="H47" s="44">
        <f t="shared" si="5"/>
        <v>850000</v>
      </c>
      <c r="I47" s="162">
        <v>44309</v>
      </c>
      <c r="J47" s="139"/>
      <c r="K47" s="139">
        <f t="shared" si="1"/>
        <v>0</v>
      </c>
      <c r="L47" s="225" t="s">
        <v>243</v>
      </c>
    </row>
    <row r="48" spans="1:12" s="138" customFormat="1" ht="24" customHeight="1" x14ac:dyDescent="0.15">
      <c r="A48" s="41" t="s">
        <v>90</v>
      </c>
      <c r="B48" s="6" t="s">
        <v>184</v>
      </c>
      <c r="C48" s="6" t="s">
        <v>193</v>
      </c>
      <c r="D48" s="49">
        <v>15000000</v>
      </c>
      <c r="E48" s="44"/>
      <c r="F48" s="42"/>
      <c r="G48" s="44">
        <v>15000000</v>
      </c>
      <c r="H48" s="44">
        <f t="shared" si="5"/>
        <v>15000000</v>
      </c>
      <c r="I48" s="162">
        <v>44347</v>
      </c>
      <c r="J48" s="139"/>
      <c r="K48" s="139">
        <f t="shared" si="1"/>
        <v>0</v>
      </c>
      <c r="L48" s="225" t="s">
        <v>243</v>
      </c>
    </row>
    <row r="49" spans="1:12" s="138" customFormat="1" ht="24" customHeight="1" x14ac:dyDescent="0.15">
      <c r="A49" s="41" t="s">
        <v>90</v>
      </c>
      <c r="B49" s="6" t="s">
        <v>185</v>
      </c>
      <c r="C49" s="6" t="s">
        <v>194</v>
      </c>
      <c r="D49" s="49">
        <v>2200000</v>
      </c>
      <c r="E49" s="44"/>
      <c r="F49" s="42"/>
      <c r="G49" s="44">
        <v>2200000</v>
      </c>
      <c r="H49" s="44">
        <f t="shared" si="5"/>
        <v>2200000</v>
      </c>
      <c r="I49" s="162">
        <v>44340</v>
      </c>
      <c r="J49" s="139"/>
      <c r="K49" s="139">
        <f t="shared" si="1"/>
        <v>0</v>
      </c>
      <c r="L49" s="225" t="s">
        <v>243</v>
      </c>
    </row>
    <row r="50" spans="1:12" s="138" customFormat="1" ht="24" customHeight="1" x14ac:dyDescent="0.15">
      <c r="A50" s="41" t="s">
        <v>90</v>
      </c>
      <c r="B50" s="6" t="s">
        <v>186</v>
      </c>
      <c r="C50" s="6" t="s">
        <v>195</v>
      </c>
      <c r="D50" s="49">
        <v>550000</v>
      </c>
      <c r="E50" s="44"/>
      <c r="F50" s="42"/>
      <c r="G50" s="44">
        <v>550000</v>
      </c>
      <c r="H50" s="44">
        <f t="shared" si="5"/>
        <v>550000</v>
      </c>
      <c r="I50" s="162">
        <v>44330</v>
      </c>
      <c r="J50" s="139"/>
      <c r="K50" s="139">
        <f t="shared" si="1"/>
        <v>0</v>
      </c>
      <c r="L50" s="225" t="s">
        <v>243</v>
      </c>
    </row>
    <row r="51" spans="1:12" s="138" customFormat="1" ht="24" customHeight="1" x14ac:dyDescent="0.15">
      <c r="A51" s="41" t="s">
        <v>90</v>
      </c>
      <c r="B51" s="6" t="s">
        <v>187</v>
      </c>
      <c r="C51" s="6" t="s">
        <v>171</v>
      </c>
      <c r="D51" s="49">
        <v>5850000</v>
      </c>
      <c r="E51" s="44"/>
      <c r="F51" s="42"/>
      <c r="G51" s="44">
        <v>5850000</v>
      </c>
      <c r="H51" s="44">
        <f t="shared" si="5"/>
        <v>5850000</v>
      </c>
      <c r="I51" s="162">
        <v>44340</v>
      </c>
      <c r="J51" s="139"/>
      <c r="K51" s="139">
        <f t="shared" si="1"/>
        <v>0</v>
      </c>
      <c r="L51" s="225" t="s">
        <v>243</v>
      </c>
    </row>
    <row r="52" spans="1:12" s="138" customFormat="1" ht="24" customHeight="1" x14ac:dyDescent="0.15">
      <c r="A52" s="43" t="s">
        <v>89</v>
      </c>
      <c r="B52" s="6" t="s">
        <v>211</v>
      </c>
      <c r="C52" s="6" t="s">
        <v>220</v>
      </c>
      <c r="D52" s="49">
        <v>46500000</v>
      </c>
      <c r="E52" s="44"/>
      <c r="F52" s="42"/>
      <c r="G52" s="44">
        <v>45593250</v>
      </c>
      <c r="H52" s="44">
        <f t="shared" si="5"/>
        <v>45593250</v>
      </c>
      <c r="I52" s="162">
        <v>44553</v>
      </c>
      <c r="J52" s="139"/>
      <c r="K52" s="139">
        <f t="shared" si="1"/>
        <v>906750</v>
      </c>
      <c r="L52" s="225" t="s">
        <v>243</v>
      </c>
    </row>
    <row r="53" spans="1:12" s="138" customFormat="1" ht="24" customHeight="1" x14ac:dyDescent="0.15">
      <c r="A53" s="41" t="s">
        <v>89</v>
      </c>
      <c r="B53" s="6" t="s">
        <v>212</v>
      </c>
      <c r="C53" s="6" t="s">
        <v>173</v>
      </c>
      <c r="D53" s="49">
        <v>1200000</v>
      </c>
      <c r="E53" s="44"/>
      <c r="F53" s="42"/>
      <c r="G53" s="44">
        <v>1200000</v>
      </c>
      <c r="H53" s="44">
        <f t="shared" si="5"/>
        <v>1200000</v>
      </c>
      <c r="I53" s="162">
        <v>44330</v>
      </c>
      <c r="J53" s="139"/>
      <c r="K53" s="139">
        <f t="shared" si="1"/>
        <v>0</v>
      </c>
      <c r="L53" s="225" t="s">
        <v>243</v>
      </c>
    </row>
    <row r="54" spans="1:12" s="138" customFormat="1" ht="24" customHeight="1" x14ac:dyDescent="0.15">
      <c r="A54" s="41" t="s">
        <v>89</v>
      </c>
      <c r="B54" s="6" t="s">
        <v>213</v>
      </c>
      <c r="C54" s="6" t="s">
        <v>137</v>
      </c>
      <c r="D54" s="49">
        <v>1482000</v>
      </c>
      <c r="E54" s="44"/>
      <c r="F54" s="42"/>
      <c r="G54" s="44">
        <v>1482000</v>
      </c>
      <c r="H54" s="44">
        <f t="shared" si="5"/>
        <v>1482000</v>
      </c>
      <c r="I54" s="162">
        <v>44330</v>
      </c>
      <c r="J54" s="139"/>
      <c r="K54" s="139">
        <f t="shared" si="1"/>
        <v>0</v>
      </c>
      <c r="L54" s="225" t="s">
        <v>243</v>
      </c>
    </row>
    <row r="55" spans="1:12" s="138" customFormat="1" ht="24" customHeight="1" x14ac:dyDescent="0.15">
      <c r="A55" s="41" t="s">
        <v>89</v>
      </c>
      <c r="B55" s="6" t="s">
        <v>214</v>
      </c>
      <c r="C55" s="6" t="s">
        <v>221</v>
      </c>
      <c r="D55" s="49">
        <v>80465240</v>
      </c>
      <c r="E55" s="44"/>
      <c r="F55" s="42"/>
      <c r="G55" s="44">
        <v>80465240</v>
      </c>
      <c r="H55" s="44">
        <f t="shared" si="5"/>
        <v>80465240</v>
      </c>
      <c r="I55" s="162">
        <v>44342</v>
      </c>
      <c r="J55" s="139"/>
      <c r="K55" s="139">
        <f t="shared" si="1"/>
        <v>0</v>
      </c>
      <c r="L55" s="225" t="s">
        <v>243</v>
      </c>
    </row>
    <row r="56" spans="1:12" s="138" customFormat="1" ht="24" customHeight="1" x14ac:dyDescent="0.15">
      <c r="A56" s="41" t="s">
        <v>89</v>
      </c>
      <c r="B56" s="6" t="s">
        <v>215</v>
      </c>
      <c r="C56" s="6" t="s">
        <v>222</v>
      </c>
      <c r="D56" s="49">
        <v>1500000</v>
      </c>
      <c r="E56" s="44"/>
      <c r="F56" s="42"/>
      <c r="G56" s="44">
        <v>1500000</v>
      </c>
      <c r="H56" s="44">
        <f t="shared" si="5"/>
        <v>1500000</v>
      </c>
      <c r="I56" s="162">
        <v>44376</v>
      </c>
      <c r="J56" s="139"/>
      <c r="K56" s="139">
        <f t="shared" si="1"/>
        <v>0</v>
      </c>
      <c r="L56" s="225" t="s">
        <v>243</v>
      </c>
    </row>
    <row r="57" spans="1:12" s="138" customFormat="1" ht="24" customHeight="1" x14ac:dyDescent="0.15">
      <c r="A57" s="41" t="s">
        <v>89</v>
      </c>
      <c r="B57" s="6" t="s">
        <v>206</v>
      </c>
      <c r="C57" s="6" t="s">
        <v>171</v>
      </c>
      <c r="D57" s="49">
        <v>2475000</v>
      </c>
      <c r="E57" s="44"/>
      <c r="F57" s="42"/>
      <c r="G57" s="44">
        <v>2475000</v>
      </c>
      <c r="H57" s="44">
        <f t="shared" si="5"/>
        <v>2475000</v>
      </c>
      <c r="I57" s="162">
        <v>44340</v>
      </c>
      <c r="J57" s="139"/>
      <c r="K57" s="139">
        <f t="shared" si="1"/>
        <v>0</v>
      </c>
      <c r="L57" s="225" t="s">
        <v>243</v>
      </c>
    </row>
    <row r="58" spans="1:12" s="138" customFormat="1" ht="24" customHeight="1" x14ac:dyDescent="0.15">
      <c r="A58" s="43" t="s">
        <v>89</v>
      </c>
      <c r="B58" s="6" t="s">
        <v>216</v>
      </c>
      <c r="C58" s="6" t="s">
        <v>223</v>
      </c>
      <c r="D58" s="49">
        <v>26505000</v>
      </c>
      <c r="E58" s="44"/>
      <c r="F58" s="42"/>
      <c r="G58" s="44">
        <v>26505000</v>
      </c>
      <c r="H58" s="44">
        <f t="shared" si="5"/>
        <v>26505000</v>
      </c>
      <c r="I58" s="162">
        <v>44425</v>
      </c>
      <c r="J58" s="139"/>
      <c r="K58" s="139">
        <f t="shared" si="1"/>
        <v>0</v>
      </c>
      <c r="L58" s="225" t="s">
        <v>243</v>
      </c>
    </row>
    <row r="59" spans="1:12" s="138" customFormat="1" ht="24" customHeight="1" x14ac:dyDescent="0.15">
      <c r="A59" s="41" t="s">
        <v>89</v>
      </c>
      <c r="B59" s="6" t="s">
        <v>217</v>
      </c>
      <c r="C59" s="6" t="s">
        <v>224</v>
      </c>
      <c r="D59" s="49">
        <v>1900000</v>
      </c>
      <c r="E59" s="44"/>
      <c r="F59" s="42"/>
      <c r="G59" s="44">
        <v>1900000</v>
      </c>
      <c r="H59" s="44">
        <f t="shared" si="5"/>
        <v>1900000</v>
      </c>
      <c r="I59" s="162">
        <v>44347</v>
      </c>
      <c r="J59" s="139"/>
      <c r="K59" s="139">
        <f t="shared" si="1"/>
        <v>0</v>
      </c>
      <c r="L59" s="225" t="s">
        <v>243</v>
      </c>
    </row>
    <row r="60" spans="1:12" s="138" customFormat="1" ht="24" customHeight="1" x14ac:dyDescent="0.15">
      <c r="A60" s="41" t="s">
        <v>89</v>
      </c>
      <c r="B60" s="6" t="s">
        <v>218</v>
      </c>
      <c r="C60" s="6" t="s">
        <v>225</v>
      </c>
      <c r="D60" s="49">
        <v>1800000</v>
      </c>
      <c r="E60" s="44"/>
      <c r="F60" s="42"/>
      <c r="G60" s="44">
        <v>1800000</v>
      </c>
      <c r="H60" s="44">
        <f t="shared" si="5"/>
        <v>1800000</v>
      </c>
      <c r="I60" s="162">
        <v>44356</v>
      </c>
      <c r="J60" s="139"/>
      <c r="K60" s="139">
        <f t="shared" si="1"/>
        <v>0</v>
      </c>
      <c r="L60" s="225" t="s">
        <v>243</v>
      </c>
    </row>
    <row r="61" spans="1:12" s="138" customFormat="1" ht="24" customHeight="1" x14ac:dyDescent="0.15">
      <c r="A61" s="43" t="s">
        <v>89</v>
      </c>
      <c r="B61" s="6" t="s">
        <v>219</v>
      </c>
      <c r="C61" s="6" t="s">
        <v>103</v>
      </c>
      <c r="D61" s="49">
        <v>4734430</v>
      </c>
      <c r="E61" s="44"/>
      <c r="F61" s="42">
        <f>873920+(633490*4)</f>
        <v>3407880</v>
      </c>
      <c r="G61" s="44">
        <v>624520</v>
      </c>
      <c r="H61" s="44">
        <f t="shared" si="5"/>
        <v>4032400</v>
      </c>
      <c r="I61" s="160" t="s">
        <v>177</v>
      </c>
      <c r="J61" s="139"/>
      <c r="K61" s="139">
        <f t="shared" si="1"/>
        <v>702030</v>
      </c>
      <c r="L61" s="225" t="s">
        <v>243</v>
      </c>
    </row>
    <row r="62" spans="1:12" s="138" customFormat="1" ht="24" customHeight="1" x14ac:dyDescent="0.15">
      <c r="A62" s="41" t="s">
        <v>89</v>
      </c>
      <c r="B62" s="124" t="s">
        <v>241</v>
      </c>
      <c r="C62" s="6" t="s">
        <v>242</v>
      </c>
      <c r="D62" s="49">
        <v>4100000</v>
      </c>
      <c r="E62" s="44"/>
      <c r="F62" s="42"/>
      <c r="G62" s="44">
        <v>4100000</v>
      </c>
      <c r="H62" s="44">
        <f t="shared" si="5"/>
        <v>4100000</v>
      </c>
      <c r="I62" s="162">
        <v>44372</v>
      </c>
      <c r="J62" s="139"/>
      <c r="K62" s="139">
        <f t="shared" si="1"/>
        <v>0</v>
      </c>
      <c r="L62" s="225" t="s">
        <v>243</v>
      </c>
    </row>
    <row r="63" spans="1:12" s="138" customFormat="1" ht="24" customHeight="1" x14ac:dyDescent="0.15">
      <c r="A63" s="41" t="s">
        <v>89</v>
      </c>
      <c r="B63" s="6" t="s">
        <v>239</v>
      </c>
      <c r="C63" s="6" t="s">
        <v>157</v>
      </c>
      <c r="D63" s="49">
        <v>570060</v>
      </c>
      <c r="E63" s="44">
        <v>570060</v>
      </c>
      <c r="F63" s="42"/>
      <c r="G63" s="44"/>
      <c r="H63" s="44">
        <f t="shared" si="5"/>
        <v>570060</v>
      </c>
      <c r="I63" s="162">
        <v>44361</v>
      </c>
      <c r="J63" s="139"/>
      <c r="K63" s="139">
        <f t="shared" si="1"/>
        <v>0</v>
      </c>
      <c r="L63" s="225" t="s">
        <v>243</v>
      </c>
    </row>
    <row r="64" spans="1:12" s="138" customFormat="1" ht="24" customHeight="1" x14ac:dyDescent="0.15">
      <c r="A64" s="41" t="s">
        <v>89</v>
      </c>
      <c r="B64" s="6" t="s">
        <v>240</v>
      </c>
      <c r="C64" s="6" t="s">
        <v>157</v>
      </c>
      <c r="D64" s="49">
        <v>2593930</v>
      </c>
      <c r="E64" s="44">
        <v>2593930</v>
      </c>
      <c r="F64" s="42"/>
      <c r="G64" s="44"/>
      <c r="H64" s="44">
        <f t="shared" si="5"/>
        <v>2593930</v>
      </c>
      <c r="I64" s="162">
        <v>44365</v>
      </c>
      <c r="J64" s="139"/>
      <c r="K64" s="139">
        <f t="shared" si="1"/>
        <v>0</v>
      </c>
      <c r="L64" s="225" t="s">
        <v>243</v>
      </c>
    </row>
    <row r="65" spans="1:12" s="138" customFormat="1" ht="24" customHeight="1" x14ac:dyDescent="0.15">
      <c r="A65" s="41" t="s">
        <v>89</v>
      </c>
      <c r="B65" s="6" t="s">
        <v>210</v>
      </c>
      <c r="C65" s="6" t="s">
        <v>157</v>
      </c>
      <c r="D65" s="49">
        <v>1172290</v>
      </c>
      <c r="E65" s="44">
        <v>1172290</v>
      </c>
      <c r="F65" s="42"/>
      <c r="G65" s="44"/>
      <c r="H65" s="44">
        <f t="shared" si="5"/>
        <v>1172290</v>
      </c>
      <c r="I65" s="162">
        <v>44372</v>
      </c>
      <c r="J65" s="139"/>
      <c r="K65" s="139">
        <f t="shared" si="1"/>
        <v>0</v>
      </c>
      <c r="L65" s="225" t="s">
        <v>243</v>
      </c>
    </row>
    <row r="66" spans="1:12" s="138" customFormat="1" ht="24" customHeight="1" x14ac:dyDescent="0.15">
      <c r="A66" s="43" t="s">
        <v>89</v>
      </c>
      <c r="B66" s="6" t="s">
        <v>234</v>
      </c>
      <c r="C66" s="6" t="s">
        <v>235</v>
      </c>
      <c r="D66" s="49">
        <v>1434000</v>
      </c>
      <c r="E66" s="44"/>
      <c r="F66" s="42"/>
      <c r="G66" s="44">
        <v>1434000</v>
      </c>
      <c r="H66" s="44">
        <f t="shared" si="5"/>
        <v>1434000</v>
      </c>
      <c r="I66" s="162" t="s">
        <v>257</v>
      </c>
      <c r="J66" s="139"/>
      <c r="K66" s="139">
        <f t="shared" si="1"/>
        <v>0</v>
      </c>
      <c r="L66" s="225" t="s">
        <v>243</v>
      </c>
    </row>
    <row r="67" spans="1:12" s="138" customFormat="1" ht="24" customHeight="1" x14ac:dyDescent="0.15">
      <c r="A67" s="43" t="s">
        <v>89</v>
      </c>
      <c r="B67" s="6" t="s">
        <v>96</v>
      </c>
      <c r="C67" s="6" t="s">
        <v>134</v>
      </c>
      <c r="D67" s="49">
        <v>8370000</v>
      </c>
      <c r="E67" s="44"/>
      <c r="F67" s="42"/>
      <c r="G67" s="44">
        <v>8370000</v>
      </c>
      <c r="H67" s="44">
        <f t="shared" si="5"/>
        <v>8370000</v>
      </c>
      <c r="I67" s="162" t="s">
        <v>261</v>
      </c>
      <c r="J67" s="139"/>
      <c r="K67" s="139">
        <f t="shared" si="1"/>
        <v>0</v>
      </c>
      <c r="L67" s="225" t="s">
        <v>243</v>
      </c>
    </row>
    <row r="68" spans="1:12" s="138" customFormat="1" ht="24" customHeight="1" x14ac:dyDescent="0.15">
      <c r="A68" s="43" t="s">
        <v>89</v>
      </c>
      <c r="B68" s="6" t="s">
        <v>244</v>
      </c>
      <c r="C68" s="6" t="s">
        <v>249</v>
      </c>
      <c r="D68" s="49">
        <v>405000000</v>
      </c>
      <c r="E68" s="44">
        <v>283500000</v>
      </c>
      <c r="F68" s="42"/>
      <c r="G68" s="44"/>
      <c r="H68" s="44">
        <f t="shared" si="5"/>
        <v>283500000</v>
      </c>
      <c r="I68" s="162" t="s">
        <v>321</v>
      </c>
      <c r="J68" s="139"/>
      <c r="K68" s="139">
        <f t="shared" si="1"/>
        <v>121500000</v>
      </c>
      <c r="L68" s="164"/>
    </row>
    <row r="69" spans="1:12" s="138" customFormat="1" ht="24" customHeight="1" x14ac:dyDescent="0.15">
      <c r="A69" s="43" t="s">
        <v>89</v>
      </c>
      <c r="B69" s="6" t="s">
        <v>183</v>
      </c>
      <c r="C69" s="6" t="s">
        <v>192</v>
      </c>
      <c r="D69" s="49">
        <v>880000</v>
      </c>
      <c r="E69" s="44"/>
      <c r="F69" s="42"/>
      <c r="G69" s="44">
        <v>880000</v>
      </c>
      <c r="H69" s="44">
        <f t="shared" si="5"/>
        <v>880000</v>
      </c>
      <c r="I69" s="162" t="s">
        <v>266</v>
      </c>
      <c r="J69" s="139"/>
      <c r="K69" s="139">
        <f t="shared" si="1"/>
        <v>0</v>
      </c>
      <c r="L69" s="225" t="s">
        <v>243</v>
      </c>
    </row>
    <row r="70" spans="1:12" s="138" customFormat="1" ht="24" customHeight="1" x14ac:dyDescent="0.15">
      <c r="A70" s="43" t="s">
        <v>89</v>
      </c>
      <c r="B70" s="6" t="s">
        <v>245</v>
      </c>
      <c r="C70" s="6" t="s">
        <v>250</v>
      </c>
      <c r="D70" s="49">
        <v>2800000</v>
      </c>
      <c r="E70" s="44"/>
      <c r="F70" s="42"/>
      <c r="G70" s="44">
        <v>2800000</v>
      </c>
      <c r="H70" s="44">
        <f t="shared" si="5"/>
        <v>2800000</v>
      </c>
      <c r="I70" s="162">
        <v>44418</v>
      </c>
      <c r="J70" s="139"/>
      <c r="K70" s="139">
        <f t="shared" si="1"/>
        <v>0</v>
      </c>
      <c r="L70" s="225" t="s">
        <v>243</v>
      </c>
    </row>
    <row r="71" spans="1:12" s="138" customFormat="1" ht="24" customHeight="1" x14ac:dyDescent="0.15">
      <c r="A71" s="43" t="s">
        <v>89</v>
      </c>
      <c r="B71" s="6" t="s">
        <v>246</v>
      </c>
      <c r="C71" s="6" t="s">
        <v>251</v>
      </c>
      <c r="D71" s="49">
        <v>2976000</v>
      </c>
      <c r="E71" s="44"/>
      <c r="F71" s="42">
        <f>744000+496000+496000+124000</f>
        <v>1860000</v>
      </c>
      <c r="G71" s="44"/>
      <c r="H71" s="44">
        <f t="shared" si="5"/>
        <v>1860000</v>
      </c>
      <c r="I71" s="162" t="s">
        <v>286</v>
      </c>
      <c r="J71" s="139"/>
      <c r="K71" s="139">
        <f t="shared" si="1"/>
        <v>1116000</v>
      </c>
      <c r="L71" s="225" t="s">
        <v>243</v>
      </c>
    </row>
    <row r="72" spans="1:12" s="138" customFormat="1" ht="24" customHeight="1" x14ac:dyDescent="0.15">
      <c r="A72" s="43" t="s">
        <v>89</v>
      </c>
      <c r="B72" s="6" t="s">
        <v>247</v>
      </c>
      <c r="C72" s="6" t="s">
        <v>170</v>
      </c>
      <c r="D72" s="49">
        <v>8064100</v>
      </c>
      <c r="E72" s="44"/>
      <c r="F72" s="42"/>
      <c r="G72" s="44">
        <v>8064100</v>
      </c>
      <c r="H72" s="44">
        <f t="shared" si="5"/>
        <v>8064100</v>
      </c>
      <c r="I72" s="162" t="s">
        <v>317</v>
      </c>
      <c r="J72" s="139"/>
      <c r="K72" s="139">
        <f t="shared" si="1"/>
        <v>0</v>
      </c>
      <c r="L72" s="225" t="s">
        <v>243</v>
      </c>
    </row>
    <row r="73" spans="1:12" s="138" customFormat="1" ht="24" customHeight="1" x14ac:dyDescent="0.15">
      <c r="A73" s="43" t="s">
        <v>89</v>
      </c>
      <c r="B73" s="6" t="s">
        <v>248</v>
      </c>
      <c r="C73" s="6" t="s">
        <v>157</v>
      </c>
      <c r="D73" s="49">
        <v>2513500</v>
      </c>
      <c r="E73" s="44">
        <v>2513500</v>
      </c>
      <c r="F73" s="42"/>
      <c r="G73" s="44"/>
      <c r="H73" s="44">
        <f t="shared" si="5"/>
        <v>2513500</v>
      </c>
      <c r="I73" s="162" t="s">
        <v>267</v>
      </c>
      <c r="J73" s="139"/>
      <c r="K73" s="139">
        <f t="shared" si="1"/>
        <v>0</v>
      </c>
      <c r="L73" s="225" t="s">
        <v>243</v>
      </c>
    </row>
    <row r="74" spans="1:12" s="138" customFormat="1" ht="24" customHeight="1" x14ac:dyDescent="0.15">
      <c r="A74" s="43" t="s">
        <v>253</v>
      </c>
      <c r="B74" s="6" t="s">
        <v>148</v>
      </c>
      <c r="C74" s="6" t="s">
        <v>255</v>
      </c>
      <c r="D74" s="49">
        <v>2400000</v>
      </c>
      <c r="E74" s="44"/>
      <c r="F74" s="42">
        <f>1068000+4000</f>
        <v>1072000</v>
      </c>
      <c r="G74" s="44">
        <f>1075000+52000</f>
        <v>1127000</v>
      </c>
      <c r="H74" s="44">
        <f t="shared" si="5"/>
        <v>2199000</v>
      </c>
      <c r="I74" s="160" t="s">
        <v>564</v>
      </c>
      <c r="J74" s="139"/>
      <c r="K74" s="139">
        <f t="shared" si="1"/>
        <v>201000</v>
      </c>
      <c r="L74" s="225" t="s">
        <v>243</v>
      </c>
    </row>
    <row r="75" spans="1:12" s="138" customFormat="1" ht="24" customHeight="1" x14ac:dyDescent="0.15">
      <c r="A75" s="43" t="s">
        <v>90</v>
      </c>
      <c r="B75" s="124" t="s">
        <v>274</v>
      </c>
      <c r="C75" s="6" t="s">
        <v>279</v>
      </c>
      <c r="D75" s="151">
        <v>9500000</v>
      </c>
      <c r="E75" s="44"/>
      <c r="F75" s="42"/>
      <c r="G75" s="44">
        <v>9500000</v>
      </c>
      <c r="H75" s="44">
        <f t="shared" si="5"/>
        <v>9500000</v>
      </c>
      <c r="I75" s="162" t="s">
        <v>318</v>
      </c>
      <c r="J75" s="139"/>
      <c r="K75" s="139">
        <f t="shared" si="1"/>
        <v>0</v>
      </c>
      <c r="L75" s="225" t="s">
        <v>243</v>
      </c>
    </row>
    <row r="76" spans="1:12" s="138" customFormat="1" ht="24" customHeight="1" x14ac:dyDescent="0.15">
      <c r="A76" s="43" t="s">
        <v>90</v>
      </c>
      <c r="B76" s="140" t="s">
        <v>275</v>
      </c>
      <c r="C76" s="6" t="s">
        <v>154</v>
      </c>
      <c r="D76" s="151">
        <v>8734000</v>
      </c>
      <c r="E76" s="44"/>
      <c r="F76" s="42"/>
      <c r="G76" s="44">
        <v>5239300</v>
      </c>
      <c r="H76" s="44">
        <f t="shared" si="5"/>
        <v>5239300</v>
      </c>
      <c r="I76" s="162">
        <v>44489</v>
      </c>
      <c r="J76" s="139"/>
      <c r="K76" s="139">
        <f t="shared" si="1"/>
        <v>3494700</v>
      </c>
      <c r="L76" s="225" t="s">
        <v>243</v>
      </c>
    </row>
    <row r="77" spans="1:12" s="138" customFormat="1" ht="24" customHeight="1" x14ac:dyDescent="0.15">
      <c r="A77" s="43" t="s">
        <v>90</v>
      </c>
      <c r="B77" s="140" t="s">
        <v>186</v>
      </c>
      <c r="C77" s="6" t="s">
        <v>280</v>
      </c>
      <c r="D77" s="151">
        <v>950000</v>
      </c>
      <c r="E77" s="44"/>
      <c r="F77" s="42"/>
      <c r="G77" s="44">
        <v>950000</v>
      </c>
      <c r="H77" s="44">
        <f t="shared" si="5"/>
        <v>950000</v>
      </c>
      <c r="I77" s="162" t="s">
        <v>319</v>
      </c>
      <c r="J77" s="139"/>
      <c r="K77" s="139">
        <f t="shared" si="1"/>
        <v>0</v>
      </c>
      <c r="L77" s="225" t="s">
        <v>243</v>
      </c>
    </row>
    <row r="78" spans="1:12" s="138" customFormat="1" ht="24" customHeight="1" x14ac:dyDescent="0.15">
      <c r="A78" s="43" t="s">
        <v>90</v>
      </c>
      <c r="B78" s="140" t="s">
        <v>276</v>
      </c>
      <c r="C78" s="6" t="s">
        <v>195</v>
      </c>
      <c r="D78" s="151">
        <v>946000</v>
      </c>
      <c r="E78" s="44"/>
      <c r="F78" s="42"/>
      <c r="G78" s="44">
        <v>946000</v>
      </c>
      <c r="H78" s="44">
        <f t="shared" si="5"/>
        <v>946000</v>
      </c>
      <c r="I78" s="162" t="s">
        <v>320</v>
      </c>
      <c r="J78" s="139"/>
      <c r="K78" s="139">
        <f t="shared" si="1"/>
        <v>0</v>
      </c>
      <c r="L78" s="225" t="s">
        <v>243</v>
      </c>
    </row>
    <row r="79" spans="1:12" s="138" customFormat="1" ht="24" customHeight="1" x14ac:dyDescent="0.15">
      <c r="A79" s="43" t="s">
        <v>90</v>
      </c>
      <c r="B79" s="140" t="s">
        <v>277</v>
      </c>
      <c r="C79" s="6" t="s">
        <v>281</v>
      </c>
      <c r="D79" s="151">
        <v>4950000</v>
      </c>
      <c r="E79" s="44"/>
      <c r="F79" s="42"/>
      <c r="G79" s="44">
        <v>4950000</v>
      </c>
      <c r="H79" s="44">
        <f t="shared" si="5"/>
        <v>4950000</v>
      </c>
      <c r="I79" s="162">
        <v>44530</v>
      </c>
      <c r="J79" s="139"/>
      <c r="K79" s="139">
        <f t="shared" si="1"/>
        <v>0</v>
      </c>
      <c r="L79" s="225" t="s">
        <v>243</v>
      </c>
    </row>
    <row r="80" spans="1:12" s="138" customFormat="1" ht="24" customHeight="1" x14ac:dyDescent="0.15">
      <c r="A80" s="43" t="s">
        <v>90</v>
      </c>
      <c r="B80" s="140" t="s">
        <v>278</v>
      </c>
      <c r="C80" s="6" t="s">
        <v>157</v>
      </c>
      <c r="D80" s="151">
        <v>38205200</v>
      </c>
      <c r="E80" s="44">
        <v>38205200</v>
      </c>
      <c r="F80" s="42"/>
      <c r="G80" s="44"/>
      <c r="H80" s="44">
        <f t="shared" si="5"/>
        <v>38205200</v>
      </c>
      <c r="I80" s="162" t="s">
        <v>285</v>
      </c>
      <c r="J80" s="139"/>
      <c r="K80" s="139">
        <f t="shared" si="1"/>
        <v>0</v>
      </c>
      <c r="L80" s="225" t="s">
        <v>243</v>
      </c>
    </row>
    <row r="81" spans="1:12" s="138" customFormat="1" ht="24" customHeight="1" x14ac:dyDescent="0.15">
      <c r="A81" s="43" t="s">
        <v>90</v>
      </c>
      <c r="B81" s="140" t="s">
        <v>293</v>
      </c>
      <c r="C81" s="6" t="s">
        <v>222</v>
      </c>
      <c r="D81" s="151">
        <v>4750000</v>
      </c>
      <c r="E81" s="44"/>
      <c r="F81" s="42"/>
      <c r="G81" s="44">
        <v>4750000</v>
      </c>
      <c r="H81" s="44">
        <f t="shared" si="5"/>
        <v>4750000</v>
      </c>
      <c r="I81" s="162">
        <v>44489</v>
      </c>
      <c r="J81" s="139"/>
      <c r="K81" s="139">
        <f t="shared" si="1"/>
        <v>0</v>
      </c>
      <c r="L81" s="225" t="s">
        <v>243</v>
      </c>
    </row>
    <row r="82" spans="1:12" s="138" customFormat="1" ht="24" customHeight="1" x14ac:dyDescent="0.15">
      <c r="A82" s="43" t="s">
        <v>90</v>
      </c>
      <c r="B82" s="140" t="s">
        <v>294</v>
      </c>
      <c r="C82" s="6" t="s">
        <v>305</v>
      </c>
      <c r="D82" s="151">
        <v>8500000</v>
      </c>
      <c r="E82" s="44"/>
      <c r="F82" s="42"/>
      <c r="G82" s="44">
        <v>8500000</v>
      </c>
      <c r="H82" s="44">
        <f t="shared" si="5"/>
        <v>8500000</v>
      </c>
      <c r="I82" s="162">
        <v>44483</v>
      </c>
      <c r="J82" s="139"/>
      <c r="K82" s="139">
        <f t="shared" si="1"/>
        <v>0</v>
      </c>
      <c r="L82" s="225" t="s">
        <v>243</v>
      </c>
    </row>
    <row r="83" spans="1:12" s="138" customFormat="1" ht="24" customHeight="1" x14ac:dyDescent="0.15">
      <c r="A83" s="43" t="s">
        <v>90</v>
      </c>
      <c r="B83" s="140" t="s">
        <v>295</v>
      </c>
      <c r="C83" s="6" t="s">
        <v>306</v>
      </c>
      <c r="D83" s="151">
        <v>3800000</v>
      </c>
      <c r="E83" s="44"/>
      <c r="F83" s="42"/>
      <c r="G83" s="44">
        <v>3800000</v>
      </c>
      <c r="H83" s="44">
        <f t="shared" si="5"/>
        <v>3800000</v>
      </c>
      <c r="I83" s="162">
        <v>44455</v>
      </c>
      <c r="J83" s="139"/>
      <c r="K83" s="139">
        <f t="shared" si="1"/>
        <v>0</v>
      </c>
      <c r="L83" s="225" t="s">
        <v>322</v>
      </c>
    </row>
    <row r="84" spans="1:12" s="138" customFormat="1" ht="24" customHeight="1" x14ac:dyDescent="0.15">
      <c r="A84" s="43" t="s">
        <v>90</v>
      </c>
      <c r="B84" s="140" t="s">
        <v>296</v>
      </c>
      <c r="C84" s="6" t="s">
        <v>307</v>
      </c>
      <c r="D84" s="151">
        <v>5700000</v>
      </c>
      <c r="E84" s="44"/>
      <c r="F84" s="42"/>
      <c r="G84" s="44">
        <v>5700000</v>
      </c>
      <c r="H84" s="44">
        <f t="shared" si="5"/>
        <v>5700000</v>
      </c>
      <c r="I84" s="162">
        <v>44453</v>
      </c>
      <c r="J84" s="139"/>
      <c r="K84" s="139">
        <f t="shared" si="1"/>
        <v>0</v>
      </c>
      <c r="L84" s="225" t="s">
        <v>322</v>
      </c>
    </row>
    <row r="85" spans="1:12" s="138" customFormat="1" ht="24" customHeight="1" x14ac:dyDescent="0.15">
      <c r="A85" s="43" t="s">
        <v>90</v>
      </c>
      <c r="B85" s="140" t="s">
        <v>297</v>
      </c>
      <c r="C85" s="6" t="s">
        <v>308</v>
      </c>
      <c r="D85" s="151">
        <v>13300000</v>
      </c>
      <c r="E85" s="44"/>
      <c r="F85" s="42"/>
      <c r="G85" s="44">
        <v>13300000</v>
      </c>
      <c r="H85" s="44">
        <f t="shared" si="5"/>
        <v>13300000</v>
      </c>
      <c r="I85" s="162">
        <v>44551</v>
      </c>
      <c r="J85" s="139"/>
      <c r="K85" s="139">
        <f t="shared" si="1"/>
        <v>0</v>
      </c>
      <c r="L85" s="225" t="s">
        <v>322</v>
      </c>
    </row>
    <row r="86" spans="1:12" s="138" customFormat="1" ht="24" customHeight="1" x14ac:dyDescent="0.15">
      <c r="A86" s="43" t="s">
        <v>90</v>
      </c>
      <c r="B86" s="140" t="s">
        <v>298</v>
      </c>
      <c r="C86" s="6" t="s">
        <v>309</v>
      </c>
      <c r="D86" s="151">
        <v>3630000</v>
      </c>
      <c r="E86" s="44"/>
      <c r="F86" s="42"/>
      <c r="G86" s="44">
        <v>3630000</v>
      </c>
      <c r="H86" s="44">
        <f t="shared" si="5"/>
        <v>3630000</v>
      </c>
      <c r="I86" s="162">
        <v>44483</v>
      </c>
      <c r="J86" s="139"/>
      <c r="K86" s="139">
        <f t="shared" si="1"/>
        <v>0</v>
      </c>
      <c r="L86" s="225" t="s">
        <v>322</v>
      </c>
    </row>
    <row r="87" spans="1:12" s="138" customFormat="1" ht="24" customHeight="1" x14ac:dyDescent="0.15">
      <c r="A87" s="43" t="s">
        <v>90</v>
      </c>
      <c r="B87" s="140" t="s">
        <v>299</v>
      </c>
      <c r="C87" s="6" t="s">
        <v>310</v>
      </c>
      <c r="D87" s="151">
        <v>7124000</v>
      </c>
      <c r="E87" s="44"/>
      <c r="F87" s="42"/>
      <c r="G87" s="44">
        <v>7124000</v>
      </c>
      <c r="H87" s="44">
        <f t="shared" si="5"/>
        <v>7124000</v>
      </c>
      <c r="I87" s="162">
        <v>44526</v>
      </c>
      <c r="J87" s="139"/>
      <c r="K87" s="139">
        <f t="shared" si="1"/>
        <v>0</v>
      </c>
      <c r="L87" s="225" t="s">
        <v>322</v>
      </c>
    </row>
    <row r="88" spans="1:12" s="138" customFormat="1" ht="24" customHeight="1" x14ac:dyDescent="0.15">
      <c r="A88" s="43" t="s">
        <v>90</v>
      </c>
      <c r="B88" s="140" t="s">
        <v>300</v>
      </c>
      <c r="C88" s="6" t="s">
        <v>311</v>
      </c>
      <c r="D88" s="151">
        <v>3810000</v>
      </c>
      <c r="E88" s="44">
        <v>3810000</v>
      </c>
      <c r="F88" s="42"/>
      <c r="G88" s="44"/>
      <c r="H88" s="44">
        <f t="shared" si="5"/>
        <v>3810000</v>
      </c>
      <c r="I88" s="162">
        <v>44453</v>
      </c>
      <c r="J88" s="139"/>
      <c r="K88" s="139">
        <f t="shared" si="1"/>
        <v>0</v>
      </c>
      <c r="L88" s="225" t="s">
        <v>322</v>
      </c>
    </row>
    <row r="89" spans="1:12" s="138" customFormat="1" ht="24" customHeight="1" x14ac:dyDescent="0.15">
      <c r="A89" s="43" t="s">
        <v>90</v>
      </c>
      <c r="B89" s="140" t="s">
        <v>301</v>
      </c>
      <c r="C89" s="6" t="s">
        <v>312</v>
      </c>
      <c r="D89" s="151">
        <v>7430400</v>
      </c>
      <c r="E89" s="44"/>
      <c r="F89" s="42"/>
      <c r="G89" s="44">
        <v>7430400</v>
      </c>
      <c r="H89" s="44">
        <f t="shared" si="5"/>
        <v>7430400</v>
      </c>
      <c r="I89" s="162">
        <v>44453</v>
      </c>
      <c r="J89" s="139"/>
      <c r="K89" s="139">
        <f t="shared" si="1"/>
        <v>0</v>
      </c>
      <c r="L89" s="225" t="s">
        <v>322</v>
      </c>
    </row>
    <row r="90" spans="1:12" s="138" customFormat="1" ht="24" customHeight="1" x14ac:dyDescent="0.15">
      <c r="A90" s="43" t="s">
        <v>90</v>
      </c>
      <c r="B90" s="140" t="s">
        <v>302</v>
      </c>
      <c r="C90" s="6" t="s">
        <v>313</v>
      </c>
      <c r="D90" s="151">
        <v>5390000</v>
      </c>
      <c r="E90" s="44"/>
      <c r="F90" s="42"/>
      <c r="G90" s="44">
        <v>5390000</v>
      </c>
      <c r="H90" s="44">
        <f t="shared" si="5"/>
        <v>5390000</v>
      </c>
      <c r="I90" s="162">
        <v>44498</v>
      </c>
      <c r="J90" s="139"/>
      <c r="K90" s="139">
        <f t="shared" si="1"/>
        <v>0</v>
      </c>
      <c r="L90" s="225" t="s">
        <v>243</v>
      </c>
    </row>
    <row r="91" spans="1:12" s="138" customFormat="1" ht="24" customHeight="1" x14ac:dyDescent="0.15">
      <c r="A91" s="43" t="s">
        <v>561</v>
      </c>
      <c r="B91" s="140" t="s">
        <v>303</v>
      </c>
      <c r="C91" s="6" t="s">
        <v>122</v>
      </c>
      <c r="D91" s="151">
        <v>2000000</v>
      </c>
      <c r="E91" s="44"/>
      <c r="F91" s="42"/>
      <c r="G91" s="44">
        <v>2000000</v>
      </c>
      <c r="H91" s="44">
        <f t="shared" si="5"/>
        <v>2000000</v>
      </c>
      <c r="I91" s="162">
        <v>44510</v>
      </c>
      <c r="J91" s="139"/>
      <c r="K91" s="139">
        <f t="shared" si="1"/>
        <v>0</v>
      </c>
      <c r="L91" s="225" t="s">
        <v>575</v>
      </c>
    </row>
    <row r="92" spans="1:12" s="138" customFormat="1" ht="24" customHeight="1" x14ac:dyDescent="0.15">
      <c r="A92" s="43" t="s">
        <v>561</v>
      </c>
      <c r="B92" s="140" t="s">
        <v>332</v>
      </c>
      <c r="C92" s="6" t="s">
        <v>340</v>
      </c>
      <c r="D92" s="151">
        <v>4400000</v>
      </c>
      <c r="E92" s="44"/>
      <c r="F92" s="42"/>
      <c r="G92" s="44">
        <v>4400000</v>
      </c>
      <c r="H92" s="44">
        <f t="shared" si="5"/>
        <v>4400000</v>
      </c>
      <c r="I92" s="162">
        <v>44519</v>
      </c>
      <c r="J92" s="139"/>
      <c r="K92" s="139">
        <f t="shared" si="1"/>
        <v>0</v>
      </c>
      <c r="L92" s="225" t="s">
        <v>575</v>
      </c>
    </row>
    <row r="93" spans="1:12" s="138" customFormat="1" ht="24" customHeight="1" x14ac:dyDescent="0.15">
      <c r="A93" s="43" t="s">
        <v>561</v>
      </c>
      <c r="B93" s="124" t="s">
        <v>248</v>
      </c>
      <c r="C93" s="6" t="s">
        <v>157</v>
      </c>
      <c r="D93" s="48">
        <v>1216530</v>
      </c>
      <c r="E93" s="44">
        <v>1216530</v>
      </c>
      <c r="F93" s="42"/>
      <c r="G93" s="44"/>
      <c r="H93" s="44">
        <f t="shared" ref="H93:H145" si="7">SUM(E93:G93)</f>
        <v>1216530</v>
      </c>
      <c r="I93" s="162">
        <v>44489</v>
      </c>
      <c r="J93" s="139"/>
      <c r="K93" s="139">
        <f t="shared" si="1"/>
        <v>0</v>
      </c>
      <c r="L93" s="225" t="s">
        <v>243</v>
      </c>
    </row>
    <row r="94" spans="1:12" s="138" customFormat="1" ht="24" customHeight="1" x14ac:dyDescent="0.15">
      <c r="A94" s="43" t="s">
        <v>561</v>
      </c>
      <c r="B94" s="124" t="s">
        <v>333</v>
      </c>
      <c r="C94" s="6" t="s">
        <v>341</v>
      </c>
      <c r="D94" s="151">
        <v>26770000</v>
      </c>
      <c r="E94" s="44"/>
      <c r="F94" s="42"/>
      <c r="G94" s="44">
        <v>26770000</v>
      </c>
      <c r="H94" s="44">
        <f t="shared" si="7"/>
        <v>26770000</v>
      </c>
      <c r="I94" s="162">
        <v>44498</v>
      </c>
      <c r="J94" s="139"/>
      <c r="K94" s="139">
        <f t="shared" si="1"/>
        <v>0</v>
      </c>
      <c r="L94" s="225" t="s">
        <v>243</v>
      </c>
    </row>
    <row r="95" spans="1:12" s="138" customFormat="1" ht="24" customHeight="1" x14ac:dyDescent="0.15">
      <c r="A95" s="43" t="s">
        <v>331</v>
      </c>
      <c r="B95" s="124" t="s">
        <v>334</v>
      </c>
      <c r="C95" s="6" t="s">
        <v>120</v>
      </c>
      <c r="D95" s="48">
        <v>7300000</v>
      </c>
      <c r="E95" s="44"/>
      <c r="F95" s="42"/>
      <c r="G95" s="44">
        <v>7300000</v>
      </c>
      <c r="H95" s="44">
        <f t="shared" si="7"/>
        <v>7300000</v>
      </c>
      <c r="I95" s="162">
        <v>44533</v>
      </c>
      <c r="J95" s="139"/>
      <c r="K95" s="139">
        <f t="shared" si="1"/>
        <v>0</v>
      </c>
      <c r="L95" s="225" t="s">
        <v>243</v>
      </c>
    </row>
    <row r="96" spans="1:12" s="138" customFormat="1" ht="24" customHeight="1" x14ac:dyDescent="0.15">
      <c r="A96" s="43" t="s">
        <v>330</v>
      </c>
      <c r="B96" s="124" t="s">
        <v>335</v>
      </c>
      <c r="C96" s="6" t="s">
        <v>131</v>
      </c>
      <c r="D96" s="151">
        <v>11400000</v>
      </c>
      <c r="E96" s="93"/>
      <c r="F96" s="99">
        <f>950000*2</f>
        <v>1900000</v>
      </c>
      <c r="G96" s="93"/>
      <c r="H96" s="44">
        <f t="shared" si="7"/>
        <v>1900000</v>
      </c>
      <c r="I96" s="162" t="s">
        <v>565</v>
      </c>
      <c r="J96" s="139"/>
      <c r="K96" s="139">
        <f t="shared" si="1"/>
        <v>9500000</v>
      </c>
      <c r="L96" s="164"/>
    </row>
    <row r="97" spans="1:12" s="138" customFormat="1" ht="24" customHeight="1" x14ac:dyDescent="0.15">
      <c r="A97" s="43" t="s">
        <v>330</v>
      </c>
      <c r="B97" s="124" t="s">
        <v>336</v>
      </c>
      <c r="C97" s="6" t="s">
        <v>342</v>
      </c>
      <c r="D97" s="151">
        <v>19500000</v>
      </c>
      <c r="E97" s="44"/>
      <c r="F97" s="42"/>
      <c r="G97" s="44">
        <v>19500000</v>
      </c>
      <c r="H97" s="44">
        <f t="shared" si="7"/>
        <v>19500000</v>
      </c>
      <c r="I97" s="162">
        <v>44540</v>
      </c>
      <c r="J97" s="139"/>
      <c r="K97" s="139">
        <f t="shared" si="1"/>
        <v>0</v>
      </c>
      <c r="L97" s="225" t="s">
        <v>243</v>
      </c>
    </row>
    <row r="98" spans="1:12" s="138" customFormat="1" ht="24" customHeight="1" x14ac:dyDescent="0.15">
      <c r="A98" s="43" t="s">
        <v>330</v>
      </c>
      <c r="B98" s="124" t="s">
        <v>337</v>
      </c>
      <c r="C98" s="6" t="s">
        <v>343</v>
      </c>
      <c r="D98" s="151">
        <v>5700000</v>
      </c>
      <c r="E98" s="44"/>
      <c r="F98" s="42"/>
      <c r="G98" s="44">
        <v>5700000</v>
      </c>
      <c r="H98" s="44">
        <f t="shared" si="7"/>
        <v>5700000</v>
      </c>
      <c r="I98" s="162">
        <v>44538</v>
      </c>
      <c r="J98" s="139"/>
      <c r="K98" s="139">
        <f t="shared" si="1"/>
        <v>0</v>
      </c>
      <c r="L98" s="225" t="s">
        <v>243</v>
      </c>
    </row>
    <row r="99" spans="1:12" s="138" customFormat="1" ht="24" customHeight="1" x14ac:dyDescent="0.15">
      <c r="A99" s="43" t="s">
        <v>330</v>
      </c>
      <c r="B99" s="124" t="s">
        <v>338</v>
      </c>
      <c r="C99" s="6" t="s">
        <v>344</v>
      </c>
      <c r="D99" s="48">
        <v>17452000</v>
      </c>
      <c r="E99" s="93">
        <v>17452000</v>
      </c>
      <c r="F99" s="99"/>
      <c r="G99" s="93"/>
      <c r="H99" s="44">
        <f t="shared" si="7"/>
        <v>17452000</v>
      </c>
      <c r="I99" s="162">
        <v>44498</v>
      </c>
      <c r="J99" s="139"/>
      <c r="K99" s="139">
        <f t="shared" si="1"/>
        <v>0</v>
      </c>
      <c r="L99" s="225" t="s">
        <v>243</v>
      </c>
    </row>
    <row r="100" spans="1:12" s="138" customFormat="1" ht="24" customHeight="1" x14ac:dyDescent="0.15">
      <c r="A100" s="43" t="s">
        <v>330</v>
      </c>
      <c r="B100" s="58" t="s">
        <v>339</v>
      </c>
      <c r="C100" s="6" t="s">
        <v>137</v>
      </c>
      <c r="D100" s="48">
        <v>15880000</v>
      </c>
      <c r="E100" s="44"/>
      <c r="F100" s="42"/>
      <c r="G100" s="44">
        <v>15880000</v>
      </c>
      <c r="H100" s="44">
        <f t="shared" si="7"/>
        <v>15880000</v>
      </c>
      <c r="I100" s="162">
        <v>44510</v>
      </c>
      <c r="J100" s="139"/>
      <c r="K100" s="139">
        <f t="shared" si="1"/>
        <v>0</v>
      </c>
      <c r="L100" s="225" t="s">
        <v>243</v>
      </c>
    </row>
    <row r="101" spans="1:12" s="138" customFormat="1" ht="24" customHeight="1" x14ac:dyDescent="0.15">
      <c r="A101" s="43" t="s">
        <v>330</v>
      </c>
      <c r="B101" s="124" t="s">
        <v>390</v>
      </c>
      <c r="C101" s="45" t="s">
        <v>170</v>
      </c>
      <c r="D101" s="49">
        <v>7942000</v>
      </c>
      <c r="E101" s="44"/>
      <c r="F101" s="42"/>
      <c r="G101" s="44">
        <v>7942000</v>
      </c>
      <c r="H101" s="44">
        <f t="shared" si="7"/>
        <v>7942000</v>
      </c>
      <c r="I101" s="162">
        <v>44550</v>
      </c>
      <c r="J101" s="139"/>
      <c r="K101" s="139">
        <f t="shared" si="1"/>
        <v>0</v>
      </c>
      <c r="L101" s="225" t="s">
        <v>243</v>
      </c>
    </row>
    <row r="102" spans="1:12" s="138" customFormat="1" ht="24" customHeight="1" x14ac:dyDescent="0.15">
      <c r="A102" s="43" t="s">
        <v>330</v>
      </c>
      <c r="B102" s="124" t="s">
        <v>391</v>
      </c>
      <c r="C102" s="45" t="s">
        <v>407</v>
      </c>
      <c r="D102" s="49">
        <v>2950000</v>
      </c>
      <c r="E102" s="44"/>
      <c r="F102" s="42"/>
      <c r="G102" s="44">
        <v>2950000</v>
      </c>
      <c r="H102" s="44">
        <f t="shared" si="7"/>
        <v>2950000</v>
      </c>
      <c r="I102" s="162">
        <v>44523</v>
      </c>
      <c r="J102" s="139"/>
      <c r="K102" s="139"/>
      <c r="L102" s="225" t="s">
        <v>243</v>
      </c>
    </row>
    <row r="103" spans="1:12" s="138" customFormat="1" ht="24" customHeight="1" x14ac:dyDescent="0.15">
      <c r="A103" s="43" t="s">
        <v>330</v>
      </c>
      <c r="B103" s="124" t="s">
        <v>392</v>
      </c>
      <c r="C103" s="45" t="s">
        <v>157</v>
      </c>
      <c r="D103" s="49">
        <v>6469740</v>
      </c>
      <c r="E103" s="44">
        <v>6469740</v>
      </c>
      <c r="F103" s="42"/>
      <c r="G103" s="44"/>
      <c r="H103" s="44">
        <f t="shared" si="7"/>
        <v>6469740</v>
      </c>
      <c r="I103" s="162">
        <v>44512</v>
      </c>
      <c r="J103" s="139"/>
      <c r="K103" s="139"/>
      <c r="L103" s="225" t="s">
        <v>243</v>
      </c>
    </row>
    <row r="104" spans="1:12" s="138" customFormat="1" ht="24" customHeight="1" x14ac:dyDescent="0.15">
      <c r="A104" s="43" t="s">
        <v>330</v>
      </c>
      <c r="B104" s="124" t="s">
        <v>393</v>
      </c>
      <c r="C104" s="45" t="s">
        <v>408</v>
      </c>
      <c r="D104" s="49">
        <v>550000</v>
      </c>
      <c r="E104" s="44"/>
      <c r="F104" s="42"/>
      <c r="G104" s="44">
        <v>550000</v>
      </c>
      <c r="H104" s="44">
        <f t="shared" si="7"/>
        <v>550000</v>
      </c>
      <c r="I104" s="162">
        <v>44523</v>
      </c>
      <c r="J104" s="139"/>
      <c r="K104" s="139"/>
      <c r="L104" s="225" t="s">
        <v>243</v>
      </c>
    </row>
    <row r="105" spans="1:12" s="138" customFormat="1" ht="24" customHeight="1" x14ac:dyDescent="0.15">
      <c r="A105" s="43" t="s">
        <v>330</v>
      </c>
      <c r="B105" s="124" t="s">
        <v>394</v>
      </c>
      <c r="C105" s="45" t="s">
        <v>409</v>
      </c>
      <c r="D105" s="49">
        <v>1285200</v>
      </c>
      <c r="E105" s="44"/>
      <c r="F105" s="42"/>
      <c r="G105" s="44">
        <v>1285000</v>
      </c>
      <c r="H105" s="44">
        <v>1285200</v>
      </c>
      <c r="I105" s="162">
        <v>44523</v>
      </c>
      <c r="J105" s="139"/>
      <c r="K105" s="139"/>
      <c r="L105" s="225" t="s">
        <v>243</v>
      </c>
    </row>
    <row r="106" spans="1:12" s="138" customFormat="1" ht="24" customHeight="1" x14ac:dyDescent="0.15">
      <c r="A106" s="123" t="s">
        <v>330</v>
      </c>
      <c r="B106" s="124" t="s">
        <v>395</v>
      </c>
      <c r="C106" s="45" t="s">
        <v>311</v>
      </c>
      <c r="D106" s="49">
        <v>6664000</v>
      </c>
      <c r="E106" s="44">
        <v>6664000</v>
      </c>
      <c r="F106" s="42"/>
      <c r="G106" s="44"/>
      <c r="H106" s="44">
        <f t="shared" si="7"/>
        <v>6664000</v>
      </c>
      <c r="I106" s="160" t="s">
        <v>418</v>
      </c>
      <c r="J106" s="139"/>
      <c r="K106" s="139"/>
      <c r="L106" s="225" t="s">
        <v>243</v>
      </c>
    </row>
    <row r="107" spans="1:12" s="138" customFormat="1" ht="24" customHeight="1" x14ac:dyDescent="0.15">
      <c r="A107" s="43" t="s">
        <v>330</v>
      </c>
      <c r="B107" s="124" t="s">
        <v>396</v>
      </c>
      <c r="C107" s="45" t="s">
        <v>280</v>
      </c>
      <c r="D107" s="49">
        <v>9025000</v>
      </c>
      <c r="E107" s="44"/>
      <c r="F107" s="42"/>
      <c r="G107" s="44">
        <v>9025000</v>
      </c>
      <c r="H107" s="44">
        <f t="shared" si="7"/>
        <v>9025000</v>
      </c>
      <c r="I107" s="162">
        <v>44538</v>
      </c>
      <c r="J107" s="139"/>
      <c r="K107" s="139">
        <f t="shared" si="1"/>
        <v>0</v>
      </c>
      <c r="L107" s="225" t="s">
        <v>243</v>
      </c>
    </row>
    <row r="108" spans="1:12" s="138" customFormat="1" ht="24" customHeight="1" x14ac:dyDescent="0.15">
      <c r="A108" s="43" t="s">
        <v>330</v>
      </c>
      <c r="B108" s="124" t="s">
        <v>567</v>
      </c>
      <c r="C108" s="45" t="s">
        <v>157</v>
      </c>
      <c r="D108" s="49">
        <v>59720760</v>
      </c>
      <c r="E108" s="44">
        <v>59720760</v>
      </c>
      <c r="F108" s="42"/>
      <c r="G108" s="44"/>
      <c r="H108" s="44">
        <f t="shared" si="7"/>
        <v>59720760</v>
      </c>
      <c r="I108" s="162">
        <v>44512</v>
      </c>
      <c r="J108" s="139"/>
      <c r="K108" s="139"/>
      <c r="L108" s="225" t="s">
        <v>243</v>
      </c>
    </row>
    <row r="109" spans="1:12" s="138" customFormat="1" ht="24" customHeight="1" x14ac:dyDescent="0.15">
      <c r="A109" s="43" t="s">
        <v>330</v>
      </c>
      <c r="B109" s="124" t="s">
        <v>397</v>
      </c>
      <c r="C109" s="45" t="s">
        <v>410</v>
      </c>
      <c r="D109" s="49">
        <v>1705000</v>
      </c>
      <c r="E109" s="44"/>
      <c r="F109" s="42"/>
      <c r="G109" s="44">
        <v>1705000</v>
      </c>
      <c r="H109" s="44">
        <f t="shared" si="7"/>
        <v>1705000</v>
      </c>
      <c r="I109" s="162">
        <v>44519</v>
      </c>
      <c r="J109" s="139"/>
      <c r="K109" s="139"/>
      <c r="L109" s="225" t="s">
        <v>243</v>
      </c>
    </row>
    <row r="110" spans="1:12" s="138" customFormat="1" ht="24" customHeight="1" x14ac:dyDescent="0.15">
      <c r="A110" s="43" t="s">
        <v>330</v>
      </c>
      <c r="B110" s="124" t="s">
        <v>398</v>
      </c>
      <c r="C110" s="45" t="s">
        <v>411</v>
      </c>
      <c r="D110" s="49">
        <v>9860000</v>
      </c>
      <c r="E110" s="44"/>
      <c r="F110" s="42"/>
      <c r="G110" s="44">
        <v>8810000</v>
      </c>
      <c r="H110" s="44">
        <f t="shared" si="7"/>
        <v>8810000</v>
      </c>
      <c r="I110" s="162">
        <v>44553</v>
      </c>
      <c r="J110" s="139"/>
      <c r="K110" s="139">
        <f t="shared" si="1"/>
        <v>1050000</v>
      </c>
      <c r="L110" s="225" t="s">
        <v>243</v>
      </c>
    </row>
    <row r="111" spans="1:12" s="138" customFormat="1" ht="24" customHeight="1" x14ac:dyDescent="0.15">
      <c r="A111" s="43" t="s">
        <v>330</v>
      </c>
      <c r="B111" s="124" t="s">
        <v>399</v>
      </c>
      <c r="C111" s="45" t="s">
        <v>412</v>
      </c>
      <c r="D111" s="49">
        <v>14500000</v>
      </c>
      <c r="E111" s="44"/>
      <c r="F111" s="42"/>
      <c r="G111" s="44">
        <v>14500000</v>
      </c>
      <c r="H111" s="44">
        <f t="shared" si="7"/>
        <v>14500000</v>
      </c>
      <c r="I111" s="162">
        <v>44550</v>
      </c>
      <c r="J111" s="139"/>
      <c r="K111" s="139">
        <f t="shared" si="1"/>
        <v>0</v>
      </c>
      <c r="L111" s="225" t="s">
        <v>243</v>
      </c>
    </row>
    <row r="112" spans="1:12" s="138" customFormat="1" ht="24" customHeight="1" x14ac:dyDescent="0.15">
      <c r="A112" s="43" t="s">
        <v>330</v>
      </c>
      <c r="B112" s="124" t="s">
        <v>400</v>
      </c>
      <c r="C112" s="45" t="s">
        <v>157</v>
      </c>
      <c r="D112" s="49">
        <v>29860380</v>
      </c>
      <c r="E112" s="44">
        <v>29860380</v>
      </c>
      <c r="F112" s="42"/>
      <c r="G112" s="44"/>
      <c r="H112" s="44">
        <f t="shared" si="7"/>
        <v>29860380</v>
      </c>
      <c r="I112" s="162">
        <v>44523</v>
      </c>
      <c r="J112" s="139"/>
      <c r="K112" s="139"/>
      <c r="L112" s="225" t="s">
        <v>243</v>
      </c>
    </row>
    <row r="113" spans="1:12" s="138" customFormat="1" ht="24" customHeight="1" x14ac:dyDescent="0.15">
      <c r="A113" s="43" t="s">
        <v>330</v>
      </c>
      <c r="B113" s="124" t="s">
        <v>239</v>
      </c>
      <c r="C113" s="45" t="s">
        <v>157</v>
      </c>
      <c r="D113" s="49">
        <v>582120</v>
      </c>
      <c r="E113" s="44">
        <v>582120</v>
      </c>
      <c r="F113" s="42"/>
      <c r="G113" s="44"/>
      <c r="H113" s="44">
        <f t="shared" si="7"/>
        <v>582120</v>
      </c>
      <c r="I113" s="162">
        <v>44526</v>
      </c>
      <c r="J113" s="139"/>
      <c r="K113" s="139"/>
      <c r="L113" s="225" t="s">
        <v>243</v>
      </c>
    </row>
    <row r="114" spans="1:12" s="138" customFormat="1" ht="24" customHeight="1" x14ac:dyDescent="0.15">
      <c r="A114" s="43" t="s">
        <v>330</v>
      </c>
      <c r="B114" s="124" t="s">
        <v>401</v>
      </c>
      <c r="C114" s="45" t="s">
        <v>413</v>
      </c>
      <c r="D114" s="49">
        <v>2200000</v>
      </c>
      <c r="E114" s="44"/>
      <c r="F114" s="42"/>
      <c r="G114" s="44">
        <v>2200000</v>
      </c>
      <c r="H114" s="44">
        <f t="shared" si="7"/>
        <v>2200000</v>
      </c>
      <c r="I114" s="162">
        <v>44545</v>
      </c>
      <c r="J114" s="139"/>
      <c r="K114" s="139">
        <f t="shared" si="1"/>
        <v>0</v>
      </c>
      <c r="L114" s="225" t="s">
        <v>243</v>
      </c>
    </row>
    <row r="115" spans="1:12" s="138" customFormat="1" ht="24" customHeight="1" x14ac:dyDescent="0.15">
      <c r="A115" s="43" t="s">
        <v>330</v>
      </c>
      <c r="B115" s="124" t="s">
        <v>402</v>
      </c>
      <c r="C115" s="45" t="s">
        <v>414</v>
      </c>
      <c r="D115" s="49">
        <v>33000000</v>
      </c>
      <c r="E115" s="44"/>
      <c r="F115" s="42"/>
      <c r="G115" s="44">
        <v>33000000</v>
      </c>
      <c r="H115" s="44">
        <f t="shared" si="7"/>
        <v>33000000</v>
      </c>
      <c r="I115" s="162" t="s">
        <v>569</v>
      </c>
      <c r="J115" s="139"/>
      <c r="K115" s="139">
        <f t="shared" si="1"/>
        <v>0</v>
      </c>
      <c r="L115" s="225" t="s">
        <v>243</v>
      </c>
    </row>
    <row r="116" spans="1:12" s="138" customFormat="1" ht="24" customHeight="1" x14ac:dyDescent="0.15">
      <c r="A116" s="43" t="s">
        <v>330</v>
      </c>
      <c r="B116" s="124" t="s">
        <v>403</v>
      </c>
      <c r="C116" s="45" t="s">
        <v>415</v>
      </c>
      <c r="D116" s="49">
        <v>17902500</v>
      </c>
      <c r="E116" s="44"/>
      <c r="F116" s="42"/>
      <c r="G116" s="44">
        <v>17902500</v>
      </c>
      <c r="H116" s="44">
        <f t="shared" si="7"/>
        <v>17902500</v>
      </c>
      <c r="I116" s="162">
        <v>44538</v>
      </c>
      <c r="J116" s="139"/>
      <c r="K116" s="139">
        <f t="shared" si="1"/>
        <v>0</v>
      </c>
      <c r="L116" s="225" t="s">
        <v>243</v>
      </c>
    </row>
    <row r="117" spans="1:12" s="138" customFormat="1" ht="24" customHeight="1" x14ac:dyDescent="0.15">
      <c r="A117" s="43" t="s">
        <v>330</v>
      </c>
      <c r="B117" s="124" t="s">
        <v>404</v>
      </c>
      <c r="C117" s="45" t="s">
        <v>157</v>
      </c>
      <c r="D117" s="49">
        <v>4433810</v>
      </c>
      <c r="E117" s="44">
        <v>4433810</v>
      </c>
      <c r="F117" s="42"/>
      <c r="G117" s="44"/>
      <c r="H117" s="44">
        <f t="shared" si="7"/>
        <v>4433810</v>
      </c>
      <c r="I117" s="162">
        <v>44529</v>
      </c>
      <c r="J117" s="139"/>
      <c r="K117" s="139"/>
      <c r="L117" s="225" t="s">
        <v>243</v>
      </c>
    </row>
    <row r="118" spans="1:12" s="138" customFormat="1" ht="24" customHeight="1" x14ac:dyDescent="0.15">
      <c r="A118" s="43" t="s">
        <v>330</v>
      </c>
      <c r="B118" s="124" t="s">
        <v>405</v>
      </c>
      <c r="C118" s="45" t="s">
        <v>416</v>
      </c>
      <c r="D118" s="49">
        <v>6500000</v>
      </c>
      <c r="E118" s="44"/>
      <c r="F118" s="42"/>
      <c r="G118" s="44">
        <v>6500000</v>
      </c>
      <c r="H118" s="44">
        <f t="shared" si="7"/>
        <v>6500000</v>
      </c>
      <c r="I118" s="162">
        <v>44536</v>
      </c>
      <c r="J118" s="139"/>
      <c r="K118" s="139">
        <f t="shared" si="1"/>
        <v>0</v>
      </c>
      <c r="L118" s="225" t="s">
        <v>243</v>
      </c>
    </row>
    <row r="119" spans="1:12" s="138" customFormat="1" ht="24" customHeight="1" x14ac:dyDescent="0.15">
      <c r="A119" s="43" t="s">
        <v>330</v>
      </c>
      <c r="B119" s="124" t="s">
        <v>406</v>
      </c>
      <c r="C119" s="45" t="s">
        <v>222</v>
      </c>
      <c r="D119" s="49">
        <v>14300000</v>
      </c>
      <c r="E119" s="44"/>
      <c r="F119" s="42"/>
      <c r="G119" s="44">
        <v>14300000</v>
      </c>
      <c r="H119" s="44">
        <f t="shared" si="7"/>
        <v>14300000</v>
      </c>
      <c r="I119" s="162">
        <v>44551</v>
      </c>
      <c r="J119" s="139"/>
      <c r="K119" s="139">
        <f t="shared" si="1"/>
        <v>0</v>
      </c>
      <c r="L119" s="225" t="s">
        <v>243</v>
      </c>
    </row>
    <row r="120" spans="1:12" s="138" customFormat="1" ht="24" customHeight="1" x14ac:dyDescent="0.15">
      <c r="A120" s="43" t="s">
        <v>330</v>
      </c>
      <c r="B120" s="124" t="s">
        <v>354</v>
      </c>
      <c r="C120" s="45" t="s">
        <v>528</v>
      </c>
      <c r="D120" s="49">
        <v>12100000</v>
      </c>
      <c r="E120" s="44"/>
      <c r="F120" s="42"/>
      <c r="G120" s="44">
        <v>12100000</v>
      </c>
      <c r="H120" s="44">
        <f t="shared" si="7"/>
        <v>12100000</v>
      </c>
      <c r="I120" s="162">
        <v>44550</v>
      </c>
      <c r="J120" s="139"/>
      <c r="K120" s="139">
        <f t="shared" ref="K120:K133" si="8">D120-H120</f>
        <v>0</v>
      </c>
      <c r="L120" s="225" t="s">
        <v>243</v>
      </c>
    </row>
    <row r="121" spans="1:12" s="138" customFormat="1" ht="24" customHeight="1" x14ac:dyDescent="0.15">
      <c r="A121" s="43" t="s">
        <v>330</v>
      </c>
      <c r="B121" s="124" t="s">
        <v>489</v>
      </c>
      <c r="C121" s="45" t="s">
        <v>192</v>
      </c>
      <c r="D121" s="49">
        <v>880000</v>
      </c>
      <c r="E121" s="44"/>
      <c r="F121" s="42"/>
      <c r="G121" s="44">
        <v>880000</v>
      </c>
      <c r="H121" s="44">
        <f t="shared" si="7"/>
        <v>880000</v>
      </c>
      <c r="I121" s="162">
        <v>44540</v>
      </c>
      <c r="J121" s="139"/>
      <c r="K121" s="139">
        <f t="shared" si="8"/>
        <v>0</v>
      </c>
      <c r="L121" s="225" t="s">
        <v>243</v>
      </c>
    </row>
    <row r="122" spans="1:12" s="138" customFormat="1" ht="24" customHeight="1" x14ac:dyDescent="0.15">
      <c r="A122" s="43" t="s">
        <v>330</v>
      </c>
      <c r="B122" s="124" t="s">
        <v>490</v>
      </c>
      <c r="C122" s="45" t="s">
        <v>157</v>
      </c>
      <c r="D122" s="49">
        <v>486610</v>
      </c>
      <c r="E122" s="44">
        <v>486610</v>
      </c>
      <c r="F122" s="42"/>
      <c r="G122" s="44"/>
      <c r="H122" s="44">
        <f t="shared" si="7"/>
        <v>486610</v>
      </c>
      <c r="I122" s="162">
        <v>44523</v>
      </c>
      <c r="J122" s="139"/>
      <c r="K122" s="139">
        <f t="shared" si="8"/>
        <v>0</v>
      </c>
      <c r="L122" s="225" t="s">
        <v>243</v>
      </c>
    </row>
    <row r="123" spans="1:12" s="138" customFormat="1" ht="24" customHeight="1" x14ac:dyDescent="0.15">
      <c r="A123" s="43" t="s">
        <v>330</v>
      </c>
      <c r="B123" s="124" t="s">
        <v>355</v>
      </c>
      <c r="C123" s="45" t="s">
        <v>529</v>
      </c>
      <c r="D123" s="49">
        <v>3420000</v>
      </c>
      <c r="E123" s="44"/>
      <c r="F123" s="42"/>
      <c r="G123" s="44">
        <v>3420000</v>
      </c>
      <c r="H123" s="44">
        <f t="shared" si="7"/>
        <v>3420000</v>
      </c>
      <c r="I123" s="162">
        <v>44551</v>
      </c>
      <c r="J123" s="139"/>
      <c r="K123" s="139">
        <f t="shared" si="8"/>
        <v>0</v>
      </c>
      <c r="L123" s="225" t="s">
        <v>243</v>
      </c>
    </row>
    <row r="124" spans="1:12" s="138" customFormat="1" ht="24" customHeight="1" x14ac:dyDescent="0.15">
      <c r="A124" s="43" t="s">
        <v>330</v>
      </c>
      <c r="B124" s="124" t="s">
        <v>359</v>
      </c>
      <c r="C124" s="45" t="s">
        <v>309</v>
      </c>
      <c r="D124" s="49">
        <v>3200000</v>
      </c>
      <c r="E124" s="44"/>
      <c r="F124" s="42"/>
      <c r="G124" s="44">
        <v>3200000</v>
      </c>
      <c r="H124" s="44">
        <f t="shared" si="7"/>
        <v>3200000</v>
      </c>
      <c r="I124" s="162">
        <v>44550</v>
      </c>
      <c r="J124" s="139"/>
      <c r="K124" s="139">
        <f t="shared" si="8"/>
        <v>0</v>
      </c>
      <c r="L124" s="225" t="s">
        <v>243</v>
      </c>
    </row>
    <row r="125" spans="1:12" s="138" customFormat="1" ht="24" customHeight="1" x14ac:dyDescent="0.15">
      <c r="A125" s="43" t="s">
        <v>330</v>
      </c>
      <c r="B125" s="124" t="s">
        <v>491</v>
      </c>
      <c r="C125" s="45" t="s">
        <v>530</v>
      </c>
      <c r="D125" s="49">
        <v>3800000</v>
      </c>
      <c r="E125" s="44"/>
      <c r="F125" s="42"/>
      <c r="G125" s="44">
        <v>3800000</v>
      </c>
      <c r="H125" s="44">
        <f t="shared" si="7"/>
        <v>3800000</v>
      </c>
      <c r="I125" s="162">
        <v>44550</v>
      </c>
      <c r="J125" s="139"/>
      <c r="K125" s="139">
        <f t="shared" si="8"/>
        <v>0</v>
      </c>
      <c r="L125" s="225" t="s">
        <v>243</v>
      </c>
    </row>
    <row r="126" spans="1:12" s="138" customFormat="1" ht="24" customHeight="1" x14ac:dyDescent="0.15">
      <c r="A126" s="43" t="s">
        <v>330</v>
      </c>
      <c r="B126" s="124" t="s">
        <v>492</v>
      </c>
      <c r="C126" s="45" t="s">
        <v>157</v>
      </c>
      <c r="D126" s="49">
        <v>27648500</v>
      </c>
      <c r="E126" s="44">
        <v>27648500</v>
      </c>
      <c r="F126" s="42"/>
      <c r="G126" s="44"/>
      <c r="H126" s="44">
        <f t="shared" si="7"/>
        <v>27648500</v>
      </c>
      <c r="I126" s="162">
        <v>44540</v>
      </c>
      <c r="J126" s="139"/>
      <c r="K126" s="139">
        <f t="shared" si="8"/>
        <v>0</v>
      </c>
      <c r="L126" s="225" t="s">
        <v>243</v>
      </c>
    </row>
    <row r="127" spans="1:12" s="138" customFormat="1" ht="24" customHeight="1" x14ac:dyDescent="0.15">
      <c r="A127" s="43" t="s">
        <v>330</v>
      </c>
      <c r="B127" s="124" t="s">
        <v>493</v>
      </c>
      <c r="C127" s="45" t="s">
        <v>531</v>
      </c>
      <c r="D127" s="49">
        <v>2850000</v>
      </c>
      <c r="E127" s="44"/>
      <c r="F127" s="42"/>
      <c r="G127" s="44">
        <v>2850000</v>
      </c>
      <c r="H127" s="44">
        <f t="shared" si="7"/>
        <v>2850000</v>
      </c>
      <c r="I127" s="162">
        <v>44550</v>
      </c>
      <c r="J127" s="139"/>
      <c r="K127" s="139">
        <f t="shared" si="8"/>
        <v>0</v>
      </c>
      <c r="L127" s="225" t="s">
        <v>243</v>
      </c>
    </row>
    <row r="128" spans="1:12" s="138" customFormat="1" ht="24" customHeight="1" x14ac:dyDescent="0.15">
      <c r="A128" s="43" t="s">
        <v>330</v>
      </c>
      <c r="B128" s="124" t="s">
        <v>494</v>
      </c>
      <c r="C128" s="45" t="s">
        <v>532</v>
      </c>
      <c r="D128" s="49">
        <v>1496000</v>
      </c>
      <c r="E128" s="44"/>
      <c r="F128" s="42"/>
      <c r="G128" s="44">
        <v>1496000</v>
      </c>
      <c r="H128" s="44">
        <f t="shared" si="7"/>
        <v>1496000</v>
      </c>
      <c r="I128" s="162">
        <v>44545</v>
      </c>
      <c r="J128" s="139"/>
      <c r="K128" s="139">
        <f t="shared" si="8"/>
        <v>0</v>
      </c>
      <c r="L128" s="225" t="s">
        <v>243</v>
      </c>
    </row>
    <row r="129" spans="1:12" s="138" customFormat="1" ht="24" customHeight="1" x14ac:dyDescent="0.15">
      <c r="A129" s="43" t="s">
        <v>330</v>
      </c>
      <c r="B129" s="124" t="s">
        <v>495</v>
      </c>
      <c r="C129" s="45" t="s">
        <v>533</v>
      </c>
      <c r="D129" s="49">
        <v>16360430</v>
      </c>
      <c r="E129" s="44"/>
      <c r="F129" s="42"/>
      <c r="G129" s="44">
        <v>16360430</v>
      </c>
      <c r="H129" s="44">
        <f t="shared" si="7"/>
        <v>16360430</v>
      </c>
      <c r="I129" s="162">
        <v>44551</v>
      </c>
      <c r="J129" s="139"/>
      <c r="K129" s="139">
        <f t="shared" si="8"/>
        <v>0</v>
      </c>
      <c r="L129" s="225" t="s">
        <v>243</v>
      </c>
    </row>
    <row r="130" spans="1:12" s="138" customFormat="1" ht="24" customHeight="1" x14ac:dyDescent="0.15">
      <c r="A130" s="43" t="s">
        <v>330</v>
      </c>
      <c r="B130" s="124" t="s">
        <v>496</v>
      </c>
      <c r="C130" s="45" t="s">
        <v>534</v>
      </c>
      <c r="D130" s="49">
        <v>2585000</v>
      </c>
      <c r="E130" s="44"/>
      <c r="F130" s="42"/>
      <c r="G130" s="44">
        <v>2585000</v>
      </c>
      <c r="H130" s="44">
        <f t="shared" si="7"/>
        <v>2585000</v>
      </c>
      <c r="I130" s="162">
        <v>44916</v>
      </c>
      <c r="J130" s="139"/>
      <c r="K130" s="139">
        <f t="shared" si="8"/>
        <v>0</v>
      </c>
      <c r="L130" s="225" t="s">
        <v>243</v>
      </c>
    </row>
    <row r="131" spans="1:12" s="138" customFormat="1" ht="24" customHeight="1" x14ac:dyDescent="0.15">
      <c r="A131" s="43" t="s">
        <v>330</v>
      </c>
      <c r="B131" s="124" t="s">
        <v>498</v>
      </c>
      <c r="C131" s="45" t="s">
        <v>311</v>
      </c>
      <c r="D131" s="49">
        <v>2527000</v>
      </c>
      <c r="E131" s="44"/>
      <c r="F131" s="42"/>
      <c r="G131" s="44">
        <v>2527000</v>
      </c>
      <c r="H131" s="44">
        <f t="shared" si="7"/>
        <v>2527000</v>
      </c>
      <c r="I131" s="162">
        <v>44550</v>
      </c>
      <c r="J131" s="139"/>
      <c r="K131" s="139">
        <f t="shared" si="8"/>
        <v>0</v>
      </c>
      <c r="L131" s="225" t="s">
        <v>243</v>
      </c>
    </row>
    <row r="132" spans="1:12" s="138" customFormat="1" ht="24" customHeight="1" x14ac:dyDescent="0.15">
      <c r="A132" s="43" t="s">
        <v>330</v>
      </c>
      <c r="B132" s="124" t="s">
        <v>499</v>
      </c>
      <c r="C132" s="45" t="s">
        <v>536</v>
      </c>
      <c r="D132" s="49">
        <v>3534300</v>
      </c>
      <c r="E132" s="44"/>
      <c r="F132" s="42"/>
      <c r="G132" s="44">
        <v>3534300</v>
      </c>
      <c r="H132" s="44">
        <f t="shared" si="7"/>
        <v>3534300</v>
      </c>
      <c r="I132" s="162">
        <v>44553</v>
      </c>
      <c r="J132" s="139"/>
      <c r="K132" s="139">
        <f t="shared" si="8"/>
        <v>0</v>
      </c>
      <c r="L132" s="225" t="s">
        <v>243</v>
      </c>
    </row>
    <row r="133" spans="1:12" s="138" customFormat="1" ht="24" customHeight="1" x14ac:dyDescent="0.15">
      <c r="A133" s="43" t="s">
        <v>330</v>
      </c>
      <c r="B133" s="124" t="s">
        <v>500</v>
      </c>
      <c r="C133" s="45" t="s">
        <v>171</v>
      </c>
      <c r="D133" s="49">
        <v>2255000</v>
      </c>
      <c r="E133" s="44"/>
      <c r="F133" s="42"/>
      <c r="G133" s="44">
        <v>2255000</v>
      </c>
      <c r="H133" s="44">
        <f t="shared" si="7"/>
        <v>2255000</v>
      </c>
      <c r="I133" s="162">
        <v>44550</v>
      </c>
      <c r="J133" s="139"/>
      <c r="K133" s="139">
        <f t="shared" si="8"/>
        <v>0</v>
      </c>
      <c r="L133" s="225" t="s">
        <v>243</v>
      </c>
    </row>
    <row r="134" spans="1:12" s="138" customFormat="1" ht="24" customHeight="1" x14ac:dyDescent="0.15">
      <c r="A134" s="43" t="s">
        <v>330</v>
      </c>
      <c r="B134" s="124" t="s">
        <v>501</v>
      </c>
      <c r="C134" s="45" t="s">
        <v>306</v>
      </c>
      <c r="D134" s="49">
        <v>1206000</v>
      </c>
      <c r="E134" s="44"/>
      <c r="F134" s="42"/>
      <c r="G134" s="44">
        <v>1206000</v>
      </c>
      <c r="H134" s="44">
        <f t="shared" si="7"/>
        <v>1206000</v>
      </c>
      <c r="I134" s="162">
        <v>44553</v>
      </c>
      <c r="J134" s="139"/>
      <c r="K134" s="139">
        <f t="shared" ref="K134" si="9">D134-H134</f>
        <v>0</v>
      </c>
      <c r="L134" s="225" t="s">
        <v>243</v>
      </c>
    </row>
    <row r="135" spans="1:12" s="167" customFormat="1" ht="24" hidden="1" customHeight="1" x14ac:dyDescent="0.15">
      <c r="A135" s="158" t="s">
        <v>323</v>
      </c>
      <c r="B135" s="153" t="s">
        <v>502</v>
      </c>
      <c r="C135" s="237" t="s">
        <v>412</v>
      </c>
      <c r="D135" s="168">
        <v>127267800</v>
      </c>
      <c r="E135" s="165"/>
      <c r="F135" s="169"/>
      <c r="G135" s="165"/>
      <c r="H135" s="165">
        <f t="shared" si="7"/>
        <v>0</v>
      </c>
      <c r="I135" s="223"/>
      <c r="J135" s="166"/>
      <c r="K135" s="166"/>
      <c r="L135" s="306"/>
    </row>
    <row r="136" spans="1:12" s="167" customFormat="1" ht="24" hidden="1" customHeight="1" x14ac:dyDescent="0.15">
      <c r="A136" s="158" t="s">
        <v>323</v>
      </c>
      <c r="B136" s="153" t="s">
        <v>503</v>
      </c>
      <c r="C136" s="237" t="s">
        <v>116</v>
      </c>
      <c r="D136" s="168">
        <v>3600000</v>
      </c>
      <c r="E136" s="165"/>
      <c r="F136" s="169"/>
      <c r="G136" s="165"/>
      <c r="H136" s="165">
        <f t="shared" si="7"/>
        <v>0</v>
      </c>
      <c r="I136" s="223"/>
      <c r="J136" s="166"/>
      <c r="K136" s="166"/>
      <c r="L136" s="306"/>
    </row>
    <row r="137" spans="1:12" s="167" customFormat="1" ht="24" hidden="1" customHeight="1" x14ac:dyDescent="0.15">
      <c r="A137" s="158" t="s">
        <v>323</v>
      </c>
      <c r="B137" s="153" t="s">
        <v>504</v>
      </c>
      <c r="C137" s="237" t="s">
        <v>537</v>
      </c>
      <c r="D137" s="168">
        <v>3600000</v>
      </c>
      <c r="E137" s="165"/>
      <c r="F137" s="169"/>
      <c r="G137" s="165"/>
      <c r="H137" s="165">
        <f t="shared" si="7"/>
        <v>0</v>
      </c>
      <c r="I137" s="223"/>
      <c r="J137" s="166"/>
      <c r="K137" s="166"/>
      <c r="L137" s="306"/>
    </row>
    <row r="138" spans="1:12" s="167" customFormat="1" ht="24" hidden="1" customHeight="1" x14ac:dyDescent="0.15">
      <c r="A138" s="158" t="s">
        <v>323</v>
      </c>
      <c r="B138" s="153" t="s">
        <v>513</v>
      </c>
      <c r="C138" s="237" t="s">
        <v>103</v>
      </c>
      <c r="D138" s="168">
        <v>7101600</v>
      </c>
      <c r="E138" s="165"/>
      <c r="F138" s="169"/>
      <c r="G138" s="165"/>
      <c r="H138" s="165">
        <f t="shared" si="7"/>
        <v>0</v>
      </c>
      <c r="I138" s="223"/>
      <c r="J138" s="166"/>
      <c r="K138" s="166"/>
      <c r="L138" s="306"/>
    </row>
    <row r="139" spans="1:12" s="167" customFormat="1" ht="24" hidden="1" customHeight="1" x14ac:dyDescent="0.15">
      <c r="A139" s="158" t="s">
        <v>323</v>
      </c>
      <c r="B139" s="153" t="s">
        <v>514</v>
      </c>
      <c r="C139" s="237" t="s">
        <v>103</v>
      </c>
      <c r="D139" s="168">
        <v>3020400</v>
      </c>
      <c r="E139" s="165"/>
      <c r="F139" s="169"/>
      <c r="G139" s="165"/>
      <c r="H139" s="165">
        <f t="shared" si="7"/>
        <v>0</v>
      </c>
      <c r="I139" s="223"/>
      <c r="J139" s="166"/>
      <c r="K139" s="166"/>
      <c r="L139" s="306"/>
    </row>
    <row r="140" spans="1:12" s="167" customFormat="1" ht="24" hidden="1" customHeight="1" x14ac:dyDescent="0.15">
      <c r="A140" s="158" t="s">
        <v>323</v>
      </c>
      <c r="B140" s="153" t="s">
        <v>515</v>
      </c>
      <c r="C140" s="237" t="s">
        <v>103</v>
      </c>
      <c r="D140" s="168">
        <v>6954000</v>
      </c>
      <c r="E140" s="165"/>
      <c r="F140" s="169"/>
      <c r="G140" s="165"/>
      <c r="H140" s="165">
        <f t="shared" si="7"/>
        <v>0</v>
      </c>
      <c r="I140" s="223"/>
      <c r="J140" s="166"/>
      <c r="K140" s="166"/>
      <c r="L140" s="306"/>
    </row>
    <row r="141" spans="1:12" s="167" customFormat="1" ht="24" hidden="1" customHeight="1" x14ac:dyDescent="0.15">
      <c r="A141" s="158" t="s">
        <v>323</v>
      </c>
      <c r="B141" s="153" t="s">
        <v>516</v>
      </c>
      <c r="C141" s="237" t="s">
        <v>103</v>
      </c>
      <c r="D141" s="168">
        <v>2719200</v>
      </c>
      <c r="E141" s="165"/>
      <c r="F141" s="169"/>
      <c r="G141" s="165"/>
      <c r="H141" s="165">
        <f t="shared" si="7"/>
        <v>0</v>
      </c>
      <c r="I141" s="223"/>
      <c r="J141" s="166"/>
      <c r="K141" s="166"/>
      <c r="L141" s="306"/>
    </row>
    <row r="142" spans="1:12" s="167" customFormat="1" ht="24" hidden="1" customHeight="1" x14ac:dyDescent="0.15">
      <c r="A142" s="158" t="s">
        <v>323</v>
      </c>
      <c r="B142" s="153" t="s">
        <v>517</v>
      </c>
      <c r="C142" s="237" t="s">
        <v>103</v>
      </c>
      <c r="D142" s="168">
        <v>7601880</v>
      </c>
      <c r="E142" s="165"/>
      <c r="F142" s="169"/>
      <c r="G142" s="165"/>
      <c r="H142" s="165">
        <f t="shared" si="7"/>
        <v>0</v>
      </c>
      <c r="I142" s="223"/>
      <c r="J142" s="166"/>
      <c r="K142" s="166"/>
      <c r="L142" s="306"/>
    </row>
    <row r="143" spans="1:12" s="167" customFormat="1" ht="24" hidden="1" customHeight="1" x14ac:dyDescent="0.15">
      <c r="A143" s="158" t="s">
        <v>323</v>
      </c>
      <c r="B143" s="153" t="s">
        <v>361</v>
      </c>
      <c r="C143" s="237" t="s">
        <v>101</v>
      </c>
      <c r="D143" s="168">
        <v>6840000</v>
      </c>
      <c r="E143" s="165"/>
      <c r="F143" s="169"/>
      <c r="G143" s="165"/>
      <c r="H143" s="165">
        <f t="shared" si="7"/>
        <v>0</v>
      </c>
      <c r="I143" s="223"/>
      <c r="J143" s="166"/>
      <c r="K143" s="166"/>
      <c r="L143" s="306"/>
    </row>
    <row r="144" spans="1:12" s="167" customFormat="1" ht="24" hidden="1" customHeight="1" x14ac:dyDescent="0.15">
      <c r="A144" s="158" t="s">
        <v>417</v>
      </c>
      <c r="B144" s="153" t="s">
        <v>518</v>
      </c>
      <c r="C144" s="237" t="s">
        <v>112</v>
      </c>
      <c r="D144" s="168">
        <v>3960000</v>
      </c>
      <c r="E144" s="165"/>
      <c r="F144" s="169"/>
      <c r="G144" s="165"/>
      <c r="H144" s="165">
        <f t="shared" si="7"/>
        <v>0</v>
      </c>
      <c r="I144" s="223"/>
      <c r="J144" s="166"/>
      <c r="K144" s="166"/>
      <c r="L144" s="306"/>
    </row>
    <row r="145" spans="1:12" s="167" customFormat="1" ht="24" hidden="1" customHeight="1" x14ac:dyDescent="0.15">
      <c r="A145" s="158" t="s">
        <v>323</v>
      </c>
      <c r="B145" s="153" t="s">
        <v>519</v>
      </c>
      <c r="C145" s="237" t="s">
        <v>118</v>
      </c>
      <c r="D145" s="168">
        <v>3540480</v>
      </c>
      <c r="E145" s="165"/>
      <c r="F145" s="169"/>
      <c r="G145" s="165"/>
      <c r="H145" s="165">
        <f t="shared" si="7"/>
        <v>0</v>
      </c>
      <c r="I145" s="223"/>
      <c r="J145" s="166"/>
      <c r="K145" s="166"/>
      <c r="L145" s="306"/>
    </row>
    <row r="146" spans="1:12" s="167" customFormat="1" ht="24" hidden="1" customHeight="1" x14ac:dyDescent="0.15">
      <c r="A146" s="158" t="s">
        <v>323</v>
      </c>
      <c r="B146" s="153" t="s">
        <v>362</v>
      </c>
      <c r="C146" s="237" t="s">
        <v>105</v>
      </c>
      <c r="D146" s="168">
        <v>4999920</v>
      </c>
      <c r="E146" s="165"/>
      <c r="F146" s="169"/>
      <c r="G146" s="165"/>
      <c r="H146" s="165">
        <f t="shared" ref="H146:H149" si="10">SUM(E146:G146)</f>
        <v>0</v>
      </c>
      <c r="I146" s="223"/>
      <c r="J146" s="166"/>
      <c r="K146" s="166"/>
      <c r="L146" s="306"/>
    </row>
    <row r="147" spans="1:12" s="167" customFormat="1" ht="24" hidden="1" customHeight="1" x14ac:dyDescent="0.15">
      <c r="A147" s="158" t="s">
        <v>323</v>
      </c>
      <c r="B147" s="153" t="s">
        <v>363</v>
      </c>
      <c r="C147" s="237" t="s">
        <v>108</v>
      </c>
      <c r="D147" s="168">
        <v>5280000</v>
      </c>
      <c r="E147" s="165"/>
      <c r="F147" s="169"/>
      <c r="G147" s="165"/>
      <c r="H147" s="165">
        <f t="shared" si="10"/>
        <v>0</v>
      </c>
      <c r="I147" s="223"/>
      <c r="J147" s="166"/>
      <c r="K147" s="166"/>
      <c r="L147" s="306"/>
    </row>
    <row r="148" spans="1:12" s="167" customFormat="1" ht="24" hidden="1" customHeight="1" x14ac:dyDescent="0.15">
      <c r="A148" s="158" t="s">
        <v>351</v>
      </c>
      <c r="B148" s="153" t="s">
        <v>520</v>
      </c>
      <c r="C148" s="237" t="s">
        <v>120</v>
      </c>
      <c r="D148" s="168">
        <v>4800000</v>
      </c>
      <c r="E148" s="165"/>
      <c r="F148" s="169"/>
      <c r="G148" s="165"/>
      <c r="H148" s="165">
        <f t="shared" si="10"/>
        <v>0</v>
      </c>
      <c r="I148" s="223"/>
      <c r="J148" s="166"/>
      <c r="K148" s="166"/>
      <c r="L148" s="306"/>
    </row>
    <row r="149" spans="1:12" s="167" customFormat="1" ht="24" hidden="1" customHeight="1" x14ac:dyDescent="0.15">
      <c r="A149" s="158" t="s">
        <v>417</v>
      </c>
      <c r="B149" s="153" t="s">
        <v>527</v>
      </c>
      <c r="C149" s="237" t="s">
        <v>134</v>
      </c>
      <c r="D149" s="168">
        <v>8370000</v>
      </c>
      <c r="E149" s="165"/>
      <c r="F149" s="169"/>
      <c r="G149" s="165"/>
      <c r="H149" s="165">
        <f t="shared" si="10"/>
        <v>0</v>
      </c>
      <c r="I149" s="223"/>
      <c r="J149" s="166"/>
      <c r="K149" s="166"/>
      <c r="L149" s="306"/>
    </row>
    <row r="150" spans="1:12" s="138" customFormat="1" ht="24" customHeight="1" x14ac:dyDescent="0.15">
      <c r="A150" s="43"/>
      <c r="B150" s="58" t="s">
        <v>573</v>
      </c>
      <c r="C150" s="45"/>
      <c r="D150" s="49"/>
      <c r="E150" s="44"/>
      <c r="F150" s="42"/>
      <c r="G150" s="44"/>
      <c r="H150" s="44"/>
      <c r="I150" s="162"/>
      <c r="J150" s="139"/>
      <c r="K150" s="139"/>
      <c r="L150" s="164"/>
    </row>
    <row r="151" spans="1:12" s="138" customFormat="1" ht="24" customHeight="1" x14ac:dyDescent="0.15">
      <c r="A151" s="43"/>
      <c r="B151" s="124"/>
      <c r="C151" s="45"/>
      <c r="D151" s="49"/>
      <c r="E151" s="44"/>
      <c r="F151" s="42"/>
      <c r="G151" s="44"/>
      <c r="H151" s="44"/>
      <c r="I151" s="162"/>
      <c r="J151" s="139"/>
      <c r="K151" s="139"/>
      <c r="L151" s="164"/>
    </row>
    <row r="152" spans="1:12" s="138" customFormat="1" ht="24" customHeight="1" x14ac:dyDescent="0.15">
      <c r="A152" s="43"/>
      <c r="B152" s="124"/>
      <c r="C152" s="45"/>
      <c r="D152" s="49"/>
      <c r="E152" s="44"/>
      <c r="F152" s="42"/>
      <c r="G152" s="44"/>
      <c r="H152" s="44"/>
      <c r="I152" s="162"/>
      <c r="J152" s="139"/>
      <c r="K152" s="139"/>
      <c r="L152" s="164"/>
    </row>
    <row r="153" spans="1:12" s="138" customFormat="1" ht="24" customHeight="1" x14ac:dyDescent="0.15">
      <c r="A153" s="43"/>
      <c r="B153" s="124"/>
      <c r="C153" s="45"/>
      <c r="D153" s="49"/>
      <c r="E153" s="44"/>
      <c r="F153" s="42"/>
      <c r="G153" s="44"/>
      <c r="H153" s="44"/>
      <c r="I153" s="162"/>
      <c r="J153" s="139"/>
      <c r="K153" s="139"/>
      <c r="L153" s="164"/>
    </row>
    <row r="154" spans="1:12" s="138" customFormat="1" ht="24" customHeight="1" x14ac:dyDescent="0.15">
      <c r="A154" s="43"/>
      <c r="B154" s="124"/>
      <c r="C154" s="45"/>
      <c r="D154" s="49"/>
      <c r="E154" s="44"/>
      <c r="F154" s="42"/>
      <c r="G154" s="44"/>
      <c r="H154" s="44"/>
      <c r="I154" s="162"/>
      <c r="J154" s="139"/>
      <c r="K154" s="139">
        <f t="shared" si="1"/>
        <v>0</v>
      </c>
      <c r="L154" s="164"/>
    </row>
    <row r="155" spans="1:12" s="138" customFormat="1" ht="24" customHeight="1" x14ac:dyDescent="0.15">
      <c r="A155" s="89"/>
      <c r="B155" s="124"/>
      <c r="C155" s="91"/>
      <c r="D155" s="92"/>
      <c r="E155" s="93"/>
      <c r="F155" s="99"/>
      <c r="G155" s="93"/>
      <c r="H155" s="44"/>
      <c r="I155" s="162"/>
      <c r="J155" s="139"/>
      <c r="K155" s="139">
        <f t="shared" si="1"/>
        <v>0</v>
      </c>
      <c r="L155" s="164"/>
    </row>
    <row r="156" spans="1:12" ht="24" customHeight="1" x14ac:dyDescent="0.15">
      <c r="L156" s="164"/>
    </row>
    <row r="157" spans="1:12" ht="24" customHeight="1" x14ac:dyDescent="0.15">
      <c r="L157" s="164"/>
    </row>
    <row r="158" spans="1:12" ht="24" customHeight="1" x14ac:dyDescent="0.15">
      <c r="L158" s="164"/>
    </row>
  </sheetData>
  <autoFilter ref="A3:O3"/>
  <sortState ref="A18:L102">
    <sortCondition ref="I18:I102"/>
  </sortState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156:H161 H28:H31 H46:H50 H4:H25 H32:H4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2"/>
  <sheetViews>
    <sheetView showGridLines="0" zoomScaleNormal="100" workbookViewId="0">
      <selection activeCell="A3" sqref="A3:A9"/>
    </sheetView>
  </sheetViews>
  <sheetFormatPr defaultRowHeight="24" customHeight="1" x14ac:dyDescent="0.15"/>
  <cols>
    <col min="1" max="1" width="14.5546875" style="78" customWidth="1"/>
    <col min="2" max="2" width="17.21875" style="78" customWidth="1"/>
    <col min="3" max="3" width="19.109375" style="78" customWidth="1"/>
    <col min="4" max="4" width="18" style="78" customWidth="1"/>
    <col min="5" max="5" width="23.77734375" style="78" customWidth="1"/>
    <col min="6" max="6" width="2.5546875" style="103" customWidth="1"/>
    <col min="7" max="16384" width="8.88671875" style="103"/>
  </cols>
  <sheetData>
    <row r="1" spans="1:5" s="104" customFormat="1" ht="36" customHeight="1" x14ac:dyDescent="0.15">
      <c r="A1" s="63" t="s">
        <v>576</v>
      </c>
      <c r="B1" s="63"/>
      <c r="C1" s="63"/>
      <c r="D1" s="63"/>
      <c r="E1" s="63"/>
    </row>
    <row r="2" spans="1:5" s="68" customFormat="1" ht="24" customHeight="1" thickBot="1" x14ac:dyDescent="0.2">
      <c r="A2" s="64" t="s">
        <v>577</v>
      </c>
      <c r="B2" s="65"/>
      <c r="C2" s="66"/>
      <c r="D2" s="66"/>
      <c r="E2" s="67" t="s">
        <v>578</v>
      </c>
    </row>
    <row r="3" spans="1:5" ht="24" customHeight="1" thickTop="1" x14ac:dyDescent="0.15">
      <c r="A3" s="241" t="s">
        <v>669</v>
      </c>
      <c r="B3" s="69" t="s">
        <v>44</v>
      </c>
      <c r="C3" s="244" t="s">
        <v>566</v>
      </c>
      <c r="D3" s="245"/>
      <c r="E3" s="246"/>
    </row>
    <row r="4" spans="1:5" ht="24" customHeight="1" x14ac:dyDescent="0.15">
      <c r="A4" s="242"/>
      <c r="B4" s="70" t="s">
        <v>45</v>
      </c>
      <c r="C4" s="71">
        <v>60350000</v>
      </c>
      <c r="D4" s="72" t="s">
        <v>670</v>
      </c>
      <c r="E4" s="73" t="s">
        <v>580</v>
      </c>
    </row>
    <row r="5" spans="1:5" ht="24" customHeight="1" x14ac:dyDescent="0.15">
      <c r="A5" s="242"/>
      <c r="B5" s="70" t="s">
        <v>46</v>
      </c>
      <c r="C5" s="74">
        <v>0.98957348798674394</v>
      </c>
      <c r="D5" s="72" t="s">
        <v>28</v>
      </c>
      <c r="E5" s="73">
        <v>59720760</v>
      </c>
    </row>
    <row r="6" spans="1:5" ht="24" customHeight="1" x14ac:dyDescent="0.15">
      <c r="A6" s="242"/>
      <c r="B6" s="70" t="s">
        <v>27</v>
      </c>
      <c r="C6" s="86">
        <v>44509</v>
      </c>
      <c r="D6" s="72" t="s">
        <v>77</v>
      </c>
      <c r="E6" s="107" t="s">
        <v>581</v>
      </c>
    </row>
    <row r="7" spans="1:5" ht="24" customHeight="1" x14ac:dyDescent="0.15">
      <c r="A7" s="242"/>
      <c r="B7" s="70" t="s">
        <v>47</v>
      </c>
      <c r="C7" s="105" t="s">
        <v>348</v>
      </c>
      <c r="D7" s="72" t="s">
        <v>48</v>
      </c>
      <c r="E7" s="75">
        <v>44539</v>
      </c>
    </row>
    <row r="8" spans="1:5" ht="24" customHeight="1" x14ac:dyDescent="0.15">
      <c r="A8" s="242"/>
      <c r="B8" s="70" t="s">
        <v>49</v>
      </c>
      <c r="C8" s="106" t="s">
        <v>123</v>
      </c>
      <c r="D8" s="72" t="s">
        <v>30</v>
      </c>
      <c r="E8" s="108" t="s">
        <v>157</v>
      </c>
    </row>
    <row r="9" spans="1:5" ht="24" customHeight="1" thickBot="1" x14ac:dyDescent="0.2">
      <c r="A9" s="243"/>
      <c r="B9" s="76" t="s">
        <v>50</v>
      </c>
      <c r="C9" s="85" t="s">
        <v>352</v>
      </c>
      <c r="D9" s="77" t="s">
        <v>51</v>
      </c>
      <c r="E9" s="109" t="s">
        <v>349</v>
      </c>
    </row>
    <row r="10" spans="1:5" ht="24" customHeight="1" thickTop="1" x14ac:dyDescent="0.15">
      <c r="A10" s="241" t="s">
        <v>669</v>
      </c>
      <c r="B10" s="69" t="s">
        <v>44</v>
      </c>
      <c r="C10" s="244" t="s">
        <v>354</v>
      </c>
      <c r="D10" s="245"/>
      <c r="E10" s="246"/>
    </row>
    <row r="11" spans="1:5" ht="24" customHeight="1" x14ac:dyDescent="0.15">
      <c r="A11" s="242"/>
      <c r="B11" s="70" t="s">
        <v>45</v>
      </c>
      <c r="C11" s="71">
        <v>12100000</v>
      </c>
      <c r="D11" s="72" t="s">
        <v>671</v>
      </c>
      <c r="E11" s="73" t="s">
        <v>582</v>
      </c>
    </row>
    <row r="12" spans="1:5" ht="24" customHeight="1" x14ac:dyDescent="0.15">
      <c r="A12" s="242"/>
      <c r="B12" s="70" t="s">
        <v>46</v>
      </c>
      <c r="C12" s="74">
        <v>1</v>
      </c>
      <c r="D12" s="72" t="s">
        <v>28</v>
      </c>
      <c r="E12" s="73">
        <v>12100000</v>
      </c>
    </row>
    <row r="13" spans="1:5" ht="24" customHeight="1" x14ac:dyDescent="0.15">
      <c r="A13" s="242"/>
      <c r="B13" s="70" t="s">
        <v>27</v>
      </c>
      <c r="C13" s="86">
        <v>44531</v>
      </c>
      <c r="D13" s="72" t="s">
        <v>77</v>
      </c>
      <c r="E13" s="107" t="s">
        <v>583</v>
      </c>
    </row>
    <row r="14" spans="1:5" ht="24" customHeight="1" x14ac:dyDescent="0.15">
      <c r="A14" s="242"/>
      <c r="B14" s="70" t="s">
        <v>47</v>
      </c>
      <c r="C14" s="105" t="s">
        <v>271</v>
      </c>
      <c r="D14" s="72" t="s">
        <v>48</v>
      </c>
      <c r="E14" s="75">
        <v>44553</v>
      </c>
    </row>
    <row r="15" spans="1:5" ht="24" customHeight="1" x14ac:dyDescent="0.15">
      <c r="A15" s="242"/>
      <c r="B15" s="70" t="s">
        <v>49</v>
      </c>
      <c r="C15" s="106" t="s">
        <v>124</v>
      </c>
      <c r="D15" s="72" t="s">
        <v>30</v>
      </c>
      <c r="E15" s="108" t="s">
        <v>528</v>
      </c>
    </row>
    <row r="16" spans="1:5" ht="24" customHeight="1" thickBot="1" x14ac:dyDescent="0.2">
      <c r="A16" s="243"/>
      <c r="B16" s="76" t="s">
        <v>50</v>
      </c>
      <c r="C16" s="85" t="s">
        <v>273</v>
      </c>
      <c r="D16" s="77" t="s">
        <v>51</v>
      </c>
      <c r="E16" s="109" t="s">
        <v>584</v>
      </c>
    </row>
    <row r="17" spans="1:5" ht="24" customHeight="1" thickTop="1" x14ac:dyDescent="0.15">
      <c r="A17" s="241" t="s">
        <v>669</v>
      </c>
      <c r="B17" s="69" t="s">
        <v>44</v>
      </c>
      <c r="C17" s="244" t="s">
        <v>489</v>
      </c>
      <c r="D17" s="245"/>
      <c r="E17" s="246"/>
    </row>
    <row r="18" spans="1:5" ht="24" customHeight="1" x14ac:dyDescent="0.15">
      <c r="A18" s="242"/>
      <c r="B18" s="70" t="s">
        <v>45</v>
      </c>
      <c r="C18" s="71">
        <v>900000</v>
      </c>
      <c r="D18" s="72" t="s">
        <v>671</v>
      </c>
      <c r="E18" s="73" t="s">
        <v>585</v>
      </c>
    </row>
    <row r="19" spans="1:5" ht="24" customHeight="1" x14ac:dyDescent="0.15">
      <c r="A19" s="242"/>
      <c r="B19" s="70" t="s">
        <v>46</v>
      </c>
      <c r="C19" s="74">
        <v>0.97777777777777775</v>
      </c>
      <c r="D19" s="72" t="s">
        <v>28</v>
      </c>
      <c r="E19" s="73">
        <v>880000</v>
      </c>
    </row>
    <row r="20" spans="1:5" ht="24" customHeight="1" x14ac:dyDescent="0.15">
      <c r="A20" s="242"/>
      <c r="B20" s="70" t="s">
        <v>27</v>
      </c>
      <c r="C20" s="86">
        <v>44531</v>
      </c>
      <c r="D20" s="72" t="s">
        <v>77</v>
      </c>
      <c r="E20" s="107" t="s">
        <v>586</v>
      </c>
    </row>
    <row r="21" spans="1:5" ht="24" customHeight="1" x14ac:dyDescent="0.15">
      <c r="A21" s="242"/>
      <c r="B21" s="70" t="s">
        <v>47</v>
      </c>
      <c r="C21" s="105" t="s">
        <v>271</v>
      </c>
      <c r="D21" s="72" t="s">
        <v>48</v>
      </c>
      <c r="E21" s="75">
        <v>44534</v>
      </c>
    </row>
    <row r="22" spans="1:5" ht="24" customHeight="1" x14ac:dyDescent="0.15">
      <c r="A22" s="242"/>
      <c r="B22" s="70" t="s">
        <v>49</v>
      </c>
      <c r="C22" s="106" t="s">
        <v>124</v>
      </c>
      <c r="D22" s="72" t="s">
        <v>30</v>
      </c>
      <c r="E22" s="108" t="s">
        <v>192</v>
      </c>
    </row>
    <row r="23" spans="1:5" ht="24" customHeight="1" thickBot="1" x14ac:dyDescent="0.2">
      <c r="A23" s="243"/>
      <c r="B23" s="76" t="s">
        <v>50</v>
      </c>
      <c r="C23" s="85" t="s">
        <v>273</v>
      </c>
      <c r="D23" s="77" t="s">
        <v>51</v>
      </c>
      <c r="E23" s="109" t="s">
        <v>587</v>
      </c>
    </row>
    <row r="24" spans="1:5" ht="24" customHeight="1" thickTop="1" x14ac:dyDescent="0.15">
      <c r="A24" s="241" t="s">
        <v>669</v>
      </c>
      <c r="B24" s="69" t="s">
        <v>44</v>
      </c>
      <c r="C24" s="244" t="s">
        <v>490</v>
      </c>
      <c r="D24" s="245"/>
      <c r="E24" s="246"/>
    </row>
    <row r="25" spans="1:5" ht="24" customHeight="1" x14ac:dyDescent="0.15">
      <c r="A25" s="242"/>
      <c r="B25" s="70" t="s">
        <v>45</v>
      </c>
      <c r="C25" s="71">
        <v>500000</v>
      </c>
      <c r="D25" s="72" t="s">
        <v>671</v>
      </c>
      <c r="E25" s="73" t="s">
        <v>588</v>
      </c>
    </row>
    <row r="26" spans="1:5" ht="24" customHeight="1" x14ac:dyDescent="0.15">
      <c r="A26" s="242"/>
      <c r="B26" s="70" t="s">
        <v>46</v>
      </c>
      <c r="C26" s="74">
        <v>0.97321999999999997</v>
      </c>
      <c r="D26" s="72" t="s">
        <v>28</v>
      </c>
      <c r="E26" s="73">
        <v>486610</v>
      </c>
    </row>
    <row r="27" spans="1:5" ht="24" customHeight="1" x14ac:dyDescent="0.15">
      <c r="A27" s="242"/>
      <c r="B27" s="70" t="s">
        <v>27</v>
      </c>
      <c r="C27" s="86">
        <v>44531</v>
      </c>
      <c r="D27" s="72" t="s">
        <v>77</v>
      </c>
      <c r="E27" s="107" t="s">
        <v>589</v>
      </c>
    </row>
    <row r="28" spans="1:5" ht="24" customHeight="1" x14ac:dyDescent="0.15">
      <c r="A28" s="242"/>
      <c r="B28" s="70" t="s">
        <v>47</v>
      </c>
      <c r="C28" s="105" t="s">
        <v>348</v>
      </c>
      <c r="D28" s="72" t="s">
        <v>48</v>
      </c>
      <c r="E28" s="75">
        <v>44544</v>
      </c>
    </row>
    <row r="29" spans="1:5" ht="24" customHeight="1" x14ac:dyDescent="0.15">
      <c r="A29" s="242"/>
      <c r="B29" s="70" t="s">
        <v>49</v>
      </c>
      <c r="C29" s="106" t="s">
        <v>123</v>
      </c>
      <c r="D29" s="72" t="s">
        <v>30</v>
      </c>
      <c r="E29" s="108" t="s">
        <v>157</v>
      </c>
    </row>
    <row r="30" spans="1:5" ht="24" customHeight="1" thickBot="1" x14ac:dyDescent="0.2">
      <c r="A30" s="243"/>
      <c r="B30" s="76" t="s">
        <v>50</v>
      </c>
      <c r="C30" s="85" t="s">
        <v>352</v>
      </c>
      <c r="D30" s="77" t="s">
        <v>51</v>
      </c>
      <c r="E30" s="109" t="s">
        <v>349</v>
      </c>
    </row>
    <row r="31" spans="1:5" ht="24" customHeight="1" thickTop="1" x14ac:dyDescent="0.15">
      <c r="A31" s="241" t="s">
        <v>579</v>
      </c>
      <c r="B31" s="69" t="s">
        <v>44</v>
      </c>
      <c r="C31" s="244" t="s">
        <v>355</v>
      </c>
      <c r="D31" s="245"/>
      <c r="E31" s="246"/>
    </row>
    <row r="32" spans="1:5" ht="24" customHeight="1" x14ac:dyDescent="0.15">
      <c r="A32" s="242"/>
      <c r="B32" s="70" t="s">
        <v>45</v>
      </c>
      <c r="C32" s="71">
        <v>3600000</v>
      </c>
      <c r="D32" s="72" t="s">
        <v>671</v>
      </c>
      <c r="E32" s="73" t="s">
        <v>590</v>
      </c>
    </row>
    <row r="33" spans="1:5" ht="24" customHeight="1" x14ac:dyDescent="0.15">
      <c r="A33" s="242"/>
      <c r="B33" s="70" t="s">
        <v>46</v>
      </c>
      <c r="C33" s="74">
        <v>0.95</v>
      </c>
      <c r="D33" s="72" t="s">
        <v>28</v>
      </c>
      <c r="E33" s="73">
        <v>3420000</v>
      </c>
    </row>
    <row r="34" spans="1:5" ht="24" customHeight="1" x14ac:dyDescent="0.15">
      <c r="A34" s="242"/>
      <c r="B34" s="70" t="s">
        <v>27</v>
      </c>
      <c r="C34" s="86">
        <v>44533</v>
      </c>
      <c r="D34" s="72" t="s">
        <v>77</v>
      </c>
      <c r="E34" s="107" t="s">
        <v>591</v>
      </c>
    </row>
    <row r="35" spans="1:5" ht="24" customHeight="1" x14ac:dyDescent="0.15">
      <c r="A35" s="242"/>
      <c r="B35" s="70" t="s">
        <v>47</v>
      </c>
      <c r="C35" s="105" t="s">
        <v>271</v>
      </c>
      <c r="D35" s="72" t="s">
        <v>48</v>
      </c>
      <c r="E35" s="75">
        <v>44915</v>
      </c>
    </row>
    <row r="36" spans="1:5" ht="24" customHeight="1" x14ac:dyDescent="0.15">
      <c r="A36" s="242"/>
      <c r="B36" s="70" t="s">
        <v>49</v>
      </c>
      <c r="C36" s="106" t="s">
        <v>123</v>
      </c>
      <c r="D36" s="72" t="s">
        <v>30</v>
      </c>
      <c r="E36" s="108" t="s">
        <v>529</v>
      </c>
    </row>
    <row r="37" spans="1:5" ht="24" customHeight="1" thickBot="1" x14ac:dyDescent="0.2">
      <c r="A37" s="243"/>
      <c r="B37" s="76" t="s">
        <v>50</v>
      </c>
      <c r="C37" s="85" t="s">
        <v>273</v>
      </c>
      <c r="D37" s="77" t="s">
        <v>51</v>
      </c>
      <c r="E37" s="109" t="s">
        <v>592</v>
      </c>
    </row>
    <row r="38" spans="1:5" ht="24" customHeight="1" thickTop="1" x14ac:dyDescent="0.15">
      <c r="A38" s="241" t="s">
        <v>669</v>
      </c>
      <c r="B38" s="69" t="s">
        <v>44</v>
      </c>
      <c r="C38" s="244" t="s">
        <v>359</v>
      </c>
      <c r="D38" s="245"/>
      <c r="E38" s="246"/>
    </row>
    <row r="39" spans="1:5" ht="24" customHeight="1" x14ac:dyDescent="0.15">
      <c r="A39" s="242"/>
      <c r="B39" s="70" t="s">
        <v>45</v>
      </c>
      <c r="C39" s="71">
        <v>3300000</v>
      </c>
      <c r="D39" s="72" t="s">
        <v>671</v>
      </c>
      <c r="E39" s="73" t="s">
        <v>324</v>
      </c>
    </row>
    <row r="40" spans="1:5" ht="24" customHeight="1" x14ac:dyDescent="0.15">
      <c r="A40" s="242"/>
      <c r="B40" s="70" t="s">
        <v>46</v>
      </c>
      <c r="C40" s="74">
        <v>0.96969696969696972</v>
      </c>
      <c r="D40" s="72" t="s">
        <v>28</v>
      </c>
      <c r="E40" s="73">
        <v>3200000</v>
      </c>
    </row>
    <row r="41" spans="1:5" ht="24" customHeight="1" x14ac:dyDescent="0.15">
      <c r="A41" s="242"/>
      <c r="B41" s="70" t="s">
        <v>27</v>
      </c>
      <c r="C41" s="86">
        <v>44536</v>
      </c>
      <c r="D41" s="72" t="s">
        <v>77</v>
      </c>
      <c r="E41" s="107" t="s">
        <v>593</v>
      </c>
    </row>
    <row r="42" spans="1:5" ht="24" customHeight="1" x14ac:dyDescent="0.15">
      <c r="A42" s="242"/>
      <c r="B42" s="70" t="s">
        <v>47</v>
      </c>
      <c r="C42" s="105" t="s">
        <v>271</v>
      </c>
      <c r="D42" s="72" t="s">
        <v>48</v>
      </c>
      <c r="E42" s="75">
        <v>44545</v>
      </c>
    </row>
    <row r="43" spans="1:5" ht="24" customHeight="1" x14ac:dyDescent="0.15">
      <c r="A43" s="242"/>
      <c r="B43" s="70" t="s">
        <v>49</v>
      </c>
      <c r="C43" s="106" t="s">
        <v>123</v>
      </c>
      <c r="D43" s="72" t="s">
        <v>30</v>
      </c>
      <c r="E43" s="108" t="s">
        <v>309</v>
      </c>
    </row>
    <row r="44" spans="1:5" ht="24" customHeight="1" thickBot="1" x14ac:dyDescent="0.2">
      <c r="A44" s="243"/>
      <c r="B44" s="76" t="s">
        <v>50</v>
      </c>
      <c r="C44" s="85" t="s">
        <v>273</v>
      </c>
      <c r="D44" s="77" t="s">
        <v>51</v>
      </c>
      <c r="E44" s="109" t="s">
        <v>594</v>
      </c>
    </row>
    <row r="45" spans="1:5" ht="24" customHeight="1" thickTop="1" x14ac:dyDescent="0.15">
      <c r="A45" s="241" t="s">
        <v>669</v>
      </c>
      <c r="B45" s="69" t="s">
        <v>44</v>
      </c>
      <c r="C45" s="244" t="s">
        <v>491</v>
      </c>
      <c r="D45" s="245"/>
      <c r="E45" s="246"/>
    </row>
    <row r="46" spans="1:5" ht="24" customHeight="1" x14ac:dyDescent="0.15">
      <c r="A46" s="242"/>
      <c r="B46" s="70" t="s">
        <v>45</v>
      </c>
      <c r="C46" s="71">
        <v>4000000</v>
      </c>
      <c r="D46" s="72" t="s">
        <v>671</v>
      </c>
      <c r="E46" s="73" t="s">
        <v>595</v>
      </c>
    </row>
    <row r="47" spans="1:5" ht="24" customHeight="1" x14ac:dyDescent="0.15">
      <c r="A47" s="242"/>
      <c r="B47" s="70" t="s">
        <v>46</v>
      </c>
      <c r="C47" s="74">
        <v>0.95</v>
      </c>
      <c r="D47" s="72" t="s">
        <v>28</v>
      </c>
      <c r="E47" s="73">
        <v>3800000</v>
      </c>
    </row>
    <row r="48" spans="1:5" ht="24" customHeight="1" x14ac:dyDescent="0.15">
      <c r="A48" s="242"/>
      <c r="B48" s="70" t="s">
        <v>27</v>
      </c>
      <c r="C48" s="86">
        <v>44536</v>
      </c>
      <c r="D48" s="72" t="s">
        <v>77</v>
      </c>
      <c r="E48" s="107" t="s">
        <v>596</v>
      </c>
    </row>
    <row r="49" spans="1:5" ht="24" customHeight="1" x14ac:dyDescent="0.15">
      <c r="A49" s="242"/>
      <c r="B49" s="70" t="s">
        <v>47</v>
      </c>
      <c r="C49" s="105" t="s">
        <v>271</v>
      </c>
      <c r="D49" s="72" t="s">
        <v>48</v>
      </c>
      <c r="E49" s="75">
        <v>44547</v>
      </c>
    </row>
    <row r="50" spans="1:5" ht="24" customHeight="1" x14ac:dyDescent="0.15">
      <c r="A50" s="242"/>
      <c r="B50" s="70" t="s">
        <v>49</v>
      </c>
      <c r="C50" s="106" t="s">
        <v>124</v>
      </c>
      <c r="D50" s="72" t="s">
        <v>30</v>
      </c>
      <c r="E50" s="108" t="s">
        <v>530</v>
      </c>
    </row>
    <row r="51" spans="1:5" ht="24" customHeight="1" thickBot="1" x14ac:dyDescent="0.2">
      <c r="A51" s="243"/>
      <c r="B51" s="76" t="s">
        <v>50</v>
      </c>
      <c r="C51" s="85" t="s">
        <v>273</v>
      </c>
      <c r="D51" s="77" t="s">
        <v>51</v>
      </c>
      <c r="E51" s="109" t="s">
        <v>597</v>
      </c>
    </row>
    <row r="52" spans="1:5" ht="24" customHeight="1" thickTop="1" x14ac:dyDescent="0.15">
      <c r="A52" s="241" t="s">
        <v>669</v>
      </c>
      <c r="B52" s="69" t="s">
        <v>44</v>
      </c>
      <c r="C52" s="244" t="s">
        <v>492</v>
      </c>
      <c r="D52" s="245"/>
      <c r="E52" s="246"/>
    </row>
    <row r="53" spans="1:5" ht="24" customHeight="1" x14ac:dyDescent="0.15">
      <c r="A53" s="242"/>
      <c r="B53" s="70" t="s">
        <v>45</v>
      </c>
      <c r="C53" s="71">
        <v>28160000</v>
      </c>
      <c r="D53" s="72" t="s">
        <v>671</v>
      </c>
      <c r="E53" s="73" t="s">
        <v>324</v>
      </c>
    </row>
    <row r="54" spans="1:5" ht="24" customHeight="1" x14ac:dyDescent="0.15">
      <c r="A54" s="242"/>
      <c r="B54" s="70" t="s">
        <v>46</v>
      </c>
      <c r="C54" s="74">
        <v>0.98183593749999998</v>
      </c>
      <c r="D54" s="72" t="s">
        <v>28</v>
      </c>
      <c r="E54" s="73">
        <v>27648500</v>
      </c>
    </row>
    <row r="55" spans="1:5" ht="24" customHeight="1" x14ac:dyDescent="0.15">
      <c r="A55" s="242"/>
      <c r="B55" s="70" t="s">
        <v>27</v>
      </c>
      <c r="C55" s="86">
        <v>44536</v>
      </c>
      <c r="D55" s="72" t="s">
        <v>77</v>
      </c>
      <c r="E55" s="107" t="s">
        <v>598</v>
      </c>
    </row>
    <row r="56" spans="1:5" ht="24" customHeight="1" x14ac:dyDescent="0.15">
      <c r="A56" s="242"/>
      <c r="B56" s="70" t="s">
        <v>47</v>
      </c>
      <c r="C56" s="105" t="s">
        <v>348</v>
      </c>
      <c r="D56" s="72" t="s">
        <v>48</v>
      </c>
      <c r="E56" s="75">
        <v>44559</v>
      </c>
    </row>
    <row r="57" spans="1:5" ht="24" customHeight="1" x14ac:dyDescent="0.15">
      <c r="A57" s="242"/>
      <c r="B57" s="70" t="s">
        <v>49</v>
      </c>
      <c r="C57" s="106" t="s">
        <v>123</v>
      </c>
      <c r="D57" s="72" t="s">
        <v>30</v>
      </c>
      <c r="E57" s="108" t="s">
        <v>157</v>
      </c>
    </row>
    <row r="58" spans="1:5" ht="24" customHeight="1" thickBot="1" x14ac:dyDescent="0.2">
      <c r="A58" s="243"/>
      <c r="B58" s="76" t="s">
        <v>50</v>
      </c>
      <c r="C58" s="85" t="s">
        <v>352</v>
      </c>
      <c r="D58" s="77" t="s">
        <v>51</v>
      </c>
      <c r="E58" s="109" t="s">
        <v>349</v>
      </c>
    </row>
    <row r="59" spans="1:5" ht="24" customHeight="1" thickTop="1" x14ac:dyDescent="0.15">
      <c r="A59" s="241" t="s">
        <v>669</v>
      </c>
      <c r="B59" s="69" t="s">
        <v>44</v>
      </c>
      <c r="C59" s="244" t="s">
        <v>493</v>
      </c>
      <c r="D59" s="245"/>
      <c r="E59" s="246"/>
    </row>
    <row r="60" spans="1:5" ht="24" customHeight="1" x14ac:dyDescent="0.15">
      <c r="A60" s="242"/>
      <c r="B60" s="70" t="s">
        <v>45</v>
      </c>
      <c r="C60" s="71">
        <v>3000000</v>
      </c>
      <c r="D60" s="72" t="s">
        <v>671</v>
      </c>
      <c r="E60" s="73" t="s">
        <v>432</v>
      </c>
    </row>
    <row r="61" spans="1:5" ht="24" customHeight="1" x14ac:dyDescent="0.15">
      <c r="A61" s="242"/>
      <c r="B61" s="70" t="s">
        <v>46</v>
      </c>
      <c r="C61" s="74">
        <v>0.95</v>
      </c>
      <c r="D61" s="72" t="s">
        <v>28</v>
      </c>
      <c r="E61" s="73">
        <v>2850000</v>
      </c>
    </row>
    <row r="62" spans="1:5" ht="24" customHeight="1" x14ac:dyDescent="0.15">
      <c r="A62" s="242"/>
      <c r="B62" s="70" t="s">
        <v>27</v>
      </c>
      <c r="C62" s="86">
        <v>44536</v>
      </c>
      <c r="D62" s="72" t="s">
        <v>77</v>
      </c>
      <c r="E62" s="107" t="s">
        <v>599</v>
      </c>
    </row>
    <row r="63" spans="1:5" ht="24" customHeight="1" x14ac:dyDescent="0.15">
      <c r="A63" s="242"/>
      <c r="B63" s="70" t="s">
        <v>47</v>
      </c>
      <c r="C63" s="105" t="s">
        <v>271</v>
      </c>
      <c r="D63" s="72" t="s">
        <v>48</v>
      </c>
      <c r="E63" s="75">
        <v>44544</v>
      </c>
    </row>
    <row r="64" spans="1:5" ht="24" customHeight="1" x14ac:dyDescent="0.15">
      <c r="A64" s="242"/>
      <c r="B64" s="70" t="s">
        <v>49</v>
      </c>
      <c r="C64" s="106" t="s">
        <v>124</v>
      </c>
      <c r="D64" s="72" t="s">
        <v>30</v>
      </c>
      <c r="E64" s="108" t="s">
        <v>531</v>
      </c>
    </row>
    <row r="65" spans="1:5" ht="24" customHeight="1" thickBot="1" x14ac:dyDescent="0.2">
      <c r="A65" s="243"/>
      <c r="B65" s="76" t="s">
        <v>50</v>
      </c>
      <c r="C65" s="85" t="s">
        <v>273</v>
      </c>
      <c r="D65" s="77" t="s">
        <v>51</v>
      </c>
      <c r="E65" s="109" t="s">
        <v>600</v>
      </c>
    </row>
    <row r="66" spans="1:5" ht="24" customHeight="1" thickTop="1" x14ac:dyDescent="0.15">
      <c r="A66" s="241" t="s">
        <v>669</v>
      </c>
      <c r="B66" s="69" t="s">
        <v>44</v>
      </c>
      <c r="C66" s="244" t="s">
        <v>494</v>
      </c>
      <c r="D66" s="245"/>
      <c r="E66" s="246"/>
    </row>
    <row r="67" spans="1:5" ht="24" customHeight="1" x14ac:dyDescent="0.15">
      <c r="A67" s="242"/>
      <c r="B67" s="70" t="s">
        <v>45</v>
      </c>
      <c r="C67" s="71">
        <v>1580000</v>
      </c>
      <c r="D67" s="72" t="s">
        <v>671</v>
      </c>
      <c r="E67" s="73" t="s">
        <v>585</v>
      </c>
    </row>
    <row r="68" spans="1:5" ht="24" customHeight="1" x14ac:dyDescent="0.15">
      <c r="A68" s="242"/>
      <c r="B68" s="70" t="s">
        <v>46</v>
      </c>
      <c r="C68" s="74">
        <v>0.94683544303797473</v>
      </c>
      <c r="D68" s="72" t="s">
        <v>28</v>
      </c>
      <c r="E68" s="73">
        <v>1496000</v>
      </c>
    </row>
    <row r="69" spans="1:5" ht="24" customHeight="1" x14ac:dyDescent="0.15">
      <c r="A69" s="242"/>
      <c r="B69" s="70" t="s">
        <v>27</v>
      </c>
      <c r="C69" s="86">
        <v>44537</v>
      </c>
      <c r="D69" s="72" t="s">
        <v>77</v>
      </c>
      <c r="E69" s="107" t="s">
        <v>601</v>
      </c>
    </row>
    <row r="70" spans="1:5" ht="24" customHeight="1" x14ac:dyDescent="0.15">
      <c r="A70" s="242"/>
      <c r="B70" s="70" t="s">
        <v>47</v>
      </c>
      <c r="C70" s="105" t="s">
        <v>271</v>
      </c>
      <c r="D70" s="72" t="s">
        <v>48</v>
      </c>
      <c r="E70" s="75">
        <v>44541</v>
      </c>
    </row>
    <row r="71" spans="1:5" ht="24" customHeight="1" x14ac:dyDescent="0.15">
      <c r="A71" s="242"/>
      <c r="B71" s="70" t="s">
        <v>49</v>
      </c>
      <c r="C71" s="106" t="s">
        <v>124</v>
      </c>
      <c r="D71" s="72" t="s">
        <v>30</v>
      </c>
      <c r="E71" s="108" t="s">
        <v>532</v>
      </c>
    </row>
    <row r="72" spans="1:5" ht="24" customHeight="1" thickBot="1" x14ac:dyDescent="0.2">
      <c r="A72" s="243"/>
      <c r="B72" s="76" t="s">
        <v>50</v>
      </c>
      <c r="C72" s="85" t="s">
        <v>273</v>
      </c>
      <c r="D72" s="77" t="s">
        <v>51</v>
      </c>
      <c r="E72" s="109" t="s">
        <v>602</v>
      </c>
    </row>
    <row r="73" spans="1:5" ht="24" customHeight="1" thickTop="1" x14ac:dyDescent="0.15">
      <c r="A73" s="241" t="s">
        <v>669</v>
      </c>
      <c r="B73" s="69" t="s">
        <v>44</v>
      </c>
      <c r="C73" s="244" t="s">
        <v>495</v>
      </c>
      <c r="D73" s="245"/>
      <c r="E73" s="246"/>
    </row>
    <row r="74" spans="1:5" ht="24" customHeight="1" x14ac:dyDescent="0.15">
      <c r="A74" s="242"/>
      <c r="B74" s="70" t="s">
        <v>45</v>
      </c>
      <c r="C74" s="71">
        <v>18026946.4375</v>
      </c>
      <c r="D74" s="72" t="s">
        <v>671</v>
      </c>
      <c r="E74" s="73" t="s">
        <v>428</v>
      </c>
    </row>
    <row r="75" spans="1:5" ht="24" customHeight="1" x14ac:dyDescent="0.15">
      <c r="A75" s="242"/>
      <c r="B75" s="70" t="s">
        <v>46</v>
      </c>
      <c r="C75" s="74">
        <v>0.90755414716087024</v>
      </c>
      <c r="D75" s="72" t="s">
        <v>28</v>
      </c>
      <c r="E75" s="73">
        <v>16360430</v>
      </c>
    </row>
    <row r="76" spans="1:5" ht="24" customHeight="1" x14ac:dyDescent="0.15">
      <c r="A76" s="242"/>
      <c r="B76" s="70" t="s">
        <v>27</v>
      </c>
      <c r="C76" s="86">
        <v>44538</v>
      </c>
      <c r="D76" s="72" t="s">
        <v>77</v>
      </c>
      <c r="E76" s="107" t="s">
        <v>603</v>
      </c>
    </row>
    <row r="77" spans="1:5" ht="24" customHeight="1" x14ac:dyDescent="0.15">
      <c r="A77" s="242"/>
      <c r="B77" s="70" t="s">
        <v>47</v>
      </c>
      <c r="C77" s="105" t="s">
        <v>271</v>
      </c>
      <c r="D77" s="72" t="s">
        <v>48</v>
      </c>
      <c r="E77" s="75">
        <v>44561</v>
      </c>
    </row>
    <row r="78" spans="1:5" ht="24" customHeight="1" x14ac:dyDescent="0.15">
      <c r="A78" s="242"/>
      <c r="B78" s="70" t="s">
        <v>49</v>
      </c>
      <c r="C78" s="106" t="s">
        <v>124</v>
      </c>
      <c r="D78" s="72" t="s">
        <v>30</v>
      </c>
      <c r="E78" s="108" t="s">
        <v>533</v>
      </c>
    </row>
    <row r="79" spans="1:5" ht="24" customHeight="1" thickBot="1" x14ac:dyDescent="0.2">
      <c r="A79" s="243"/>
      <c r="B79" s="76" t="s">
        <v>50</v>
      </c>
      <c r="C79" s="85" t="s">
        <v>273</v>
      </c>
      <c r="D79" s="77" t="s">
        <v>51</v>
      </c>
      <c r="E79" s="109" t="s">
        <v>604</v>
      </c>
    </row>
    <row r="80" spans="1:5" ht="24" customHeight="1" thickTop="1" x14ac:dyDescent="0.15">
      <c r="A80" s="241" t="s">
        <v>669</v>
      </c>
      <c r="B80" s="69" t="s">
        <v>44</v>
      </c>
      <c r="C80" s="244" t="s">
        <v>496</v>
      </c>
      <c r="D80" s="245"/>
      <c r="E80" s="246"/>
    </row>
    <row r="81" spans="1:5" ht="24" customHeight="1" x14ac:dyDescent="0.15">
      <c r="A81" s="242"/>
      <c r="B81" s="70" t="s">
        <v>45</v>
      </c>
      <c r="C81" s="71">
        <v>2700000</v>
      </c>
      <c r="D81" s="72" t="s">
        <v>671</v>
      </c>
      <c r="E81" s="73" t="s">
        <v>431</v>
      </c>
    </row>
    <row r="82" spans="1:5" ht="24" customHeight="1" x14ac:dyDescent="0.15">
      <c r="A82" s="242"/>
      <c r="B82" s="70" t="s">
        <v>46</v>
      </c>
      <c r="C82" s="74">
        <v>0.95740740740740737</v>
      </c>
      <c r="D82" s="72" t="s">
        <v>28</v>
      </c>
      <c r="E82" s="73">
        <v>2585000</v>
      </c>
    </row>
    <row r="83" spans="1:5" ht="24" customHeight="1" x14ac:dyDescent="0.15">
      <c r="A83" s="242"/>
      <c r="B83" s="70" t="s">
        <v>27</v>
      </c>
      <c r="C83" s="86">
        <v>44539</v>
      </c>
      <c r="D83" s="72" t="s">
        <v>77</v>
      </c>
      <c r="E83" s="107" t="s">
        <v>605</v>
      </c>
    </row>
    <row r="84" spans="1:5" ht="24" customHeight="1" x14ac:dyDescent="0.15">
      <c r="A84" s="242"/>
      <c r="B84" s="70" t="s">
        <v>47</v>
      </c>
      <c r="C84" s="105" t="s">
        <v>271</v>
      </c>
      <c r="D84" s="72" t="s">
        <v>48</v>
      </c>
      <c r="E84" s="75">
        <v>44550</v>
      </c>
    </row>
    <row r="85" spans="1:5" ht="24" customHeight="1" x14ac:dyDescent="0.15">
      <c r="A85" s="242"/>
      <c r="B85" s="70" t="s">
        <v>49</v>
      </c>
      <c r="C85" s="106" t="s">
        <v>123</v>
      </c>
      <c r="D85" s="72" t="s">
        <v>30</v>
      </c>
      <c r="E85" s="108" t="s">
        <v>534</v>
      </c>
    </row>
    <row r="86" spans="1:5" ht="24" customHeight="1" thickBot="1" x14ac:dyDescent="0.2">
      <c r="A86" s="243"/>
      <c r="B86" s="76" t="s">
        <v>50</v>
      </c>
      <c r="C86" s="85" t="s">
        <v>273</v>
      </c>
      <c r="D86" s="77" t="s">
        <v>51</v>
      </c>
      <c r="E86" s="109" t="s">
        <v>606</v>
      </c>
    </row>
    <row r="87" spans="1:5" ht="24" customHeight="1" thickTop="1" x14ac:dyDescent="0.15">
      <c r="A87" s="241" t="s">
        <v>669</v>
      </c>
      <c r="B87" s="69" t="s">
        <v>44</v>
      </c>
      <c r="C87" s="244" t="s">
        <v>497</v>
      </c>
      <c r="D87" s="245"/>
      <c r="E87" s="246"/>
    </row>
    <row r="88" spans="1:5" ht="24" customHeight="1" x14ac:dyDescent="0.15">
      <c r="A88" s="242"/>
      <c r="B88" s="70" t="s">
        <v>45</v>
      </c>
      <c r="C88" s="71">
        <v>103341950</v>
      </c>
      <c r="D88" s="72" t="s">
        <v>671</v>
      </c>
      <c r="E88" s="73" t="s">
        <v>607</v>
      </c>
    </row>
    <row r="89" spans="1:5" ht="24" customHeight="1" x14ac:dyDescent="0.15">
      <c r="A89" s="242"/>
      <c r="B89" s="70" t="s">
        <v>46</v>
      </c>
      <c r="C89" s="74">
        <v>0.87759327165783108</v>
      </c>
      <c r="D89" s="72" t="s">
        <v>28</v>
      </c>
      <c r="E89" s="73">
        <v>90692200</v>
      </c>
    </row>
    <row r="90" spans="1:5" ht="24" customHeight="1" x14ac:dyDescent="0.15">
      <c r="A90" s="242"/>
      <c r="B90" s="70" t="s">
        <v>27</v>
      </c>
      <c r="C90" s="86">
        <v>44539</v>
      </c>
      <c r="D90" s="72" t="s">
        <v>77</v>
      </c>
      <c r="E90" s="107" t="s">
        <v>608</v>
      </c>
    </row>
    <row r="91" spans="1:5" ht="24" customHeight="1" x14ac:dyDescent="0.15">
      <c r="A91" s="242"/>
      <c r="B91" s="70" t="s">
        <v>47</v>
      </c>
      <c r="C91" s="105" t="s">
        <v>271</v>
      </c>
      <c r="D91" s="72" t="s">
        <v>48</v>
      </c>
      <c r="E91" s="75" t="s">
        <v>360</v>
      </c>
    </row>
    <row r="92" spans="1:5" ht="24" customHeight="1" x14ac:dyDescent="0.15">
      <c r="A92" s="242"/>
      <c r="B92" s="70" t="s">
        <v>49</v>
      </c>
      <c r="C92" s="106" t="s">
        <v>350</v>
      </c>
      <c r="D92" s="72" t="s">
        <v>30</v>
      </c>
      <c r="E92" s="108" t="s">
        <v>535</v>
      </c>
    </row>
    <row r="93" spans="1:5" ht="24" customHeight="1" thickBot="1" x14ac:dyDescent="0.2">
      <c r="A93" s="243"/>
      <c r="B93" s="76" t="s">
        <v>50</v>
      </c>
      <c r="C93" s="85" t="s">
        <v>609</v>
      </c>
      <c r="D93" s="77" t="s">
        <v>51</v>
      </c>
      <c r="E93" s="109" t="s">
        <v>610</v>
      </c>
    </row>
    <row r="94" spans="1:5" ht="24" customHeight="1" thickTop="1" x14ac:dyDescent="0.15">
      <c r="A94" s="241" t="s">
        <v>669</v>
      </c>
      <c r="B94" s="69" t="s">
        <v>44</v>
      </c>
      <c r="C94" s="244" t="s">
        <v>370</v>
      </c>
      <c r="D94" s="245"/>
      <c r="E94" s="246"/>
    </row>
    <row r="95" spans="1:5" ht="24" customHeight="1" x14ac:dyDescent="0.15">
      <c r="A95" s="242"/>
      <c r="B95" s="70" t="s">
        <v>45</v>
      </c>
      <c r="C95" s="71">
        <v>37978475</v>
      </c>
      <c r="D95" s="72" t="s">
        <v>671</v>
      </c>
      <c r="E95" s="73" t="s">
        <v>611</v>
      </c>
    </row>
    <row r="96" spans="1:5" ht="24" customHeight="1" x14ac:dyDescent="0.15">
      <c r="A96" s="242"/>
      <c r="B96" s="70" t="s">
        <v>46</v>
      </c>
      <c r="C96" s="74">
        <v>0.87745624330624128</v>
      </c>
      <c r="D96" s="72" t="s">
        <v>28</v>
      </c>
      <c r="E96" s="73">
        <v>33324450</v>
      </c>
    </row>
    <row r="97" spans="1:5" ht="24" customHeight="1" x14ac:dyDescent="0.15">
      <c r="A97" s="242"/>
      <c r="B97" s="70" t="s">
        <v>27</v>
      </c>
      <c r="C97" s="86">
        <v>44539</v>
      </c>
      <c r="D97" s="72" t="s">
        <v>77</v>
      </c>
      <c r="E97" s="107" t="s">
        <v>612</v>
      </c>
    </row>
    <row r="98" spans="1:5" ht="24" customHeight="1" x14ac:dyDescent="0.15">
      <c r="A98" s="242"/>
      <c r="B98" s="70" t="s">
        <v>47</v>
      </c>
      <c r="C98" s="105" t="s">
        <v>271</v>
      </c>
      <c r="D98" s="72" t="s">
        <v>48</v>
      </c>
      <c r="E98" s="75" t="s">
        <v>360</v>
      </c>
    </row>
    <row r="99" spans="1:5" ht="24" customHeight="1" x14ac:dyDescent="0.15">
      <c r="A99" s="242"/>
      <c r="B99" s="70" t="s">
        <v>49</v>
      </c>
      <c r="C99" s="106" t="s">
        <v>350</v>
      </c>
      <c r="D99" s="72" t="s">
        <v>30</v>
      </c>
      <c r="E99" s="108" t="s">
        <v>419</v>
      </c>
    </row>
    <row r="100" spans="1:5" ht="24" customHeight="1" thickBot="1" x14ac:dyDescent="0.2">
      <c r="A100" s="243"/>
      <c r="B100" s="76" t="s">
        <v>50</v>
      </c>
      <c r="C100" s="85" t="s">
        <v>609</v>
      </c>
      <c r="D100" s="77" t="s">
        <v>51</v>
      </c>
      <c r="E100" s="109" t="s">
        <v>613</v>
      </c>
    </row>
    <row r="101" spans="1:5" ht="24" customHeight="1" thickTop="1" x14ac:dyDescent="0.15">
      <c r="A101" s="241" t="s">
        <v>579</v>
      </c>
      <c r="B101" s="69" t="s">
        <v>44</v>
      </c>
      <c r="C101" s="244" t="s">
        <v>498</v>
      </c>
      <c r="D101" s="245"/>
      <c r="E101" s="246"/>
    </row>
    <row r="102" spans="1:5" ht="24" customHeight="1" x14ac:dyDescent="0.15">
      <c r="A102" s="242"/>
      <c r="B102" s="70" t="s">
        <v>45</v>
      </c>
      <c r="C102" s="71">
        <v>2656000</v>
      </c>
      <c r="D102" s="72" t="s">
        <v>671</v>
      </c>
      <c r="E102" s="73" t="s">
        <v>595</v>
      </c>
    </row>
    <row r="103" spans="1:5" ht="24" customHeight="1" x14ac:dyDescent="0.15">
      <c r="A103" s="242"/>
      <c r="B103" s="70" t="s">
        <v>46</v>
      </c>
      <c r="C103" s="74">
        <v>0.95143072289156627</v>
      </c>
      <c r="D103" s="72" t="s">
        <v>28</v>
      </c>
      <c r="E103" s="73">
        <v>2527000</v>
      </c>
    </row>
    <row r="104" spans="1:5" ht="24" customHeight="1" x14ac:dyDescent="0.15">
      <c r="A104" s="242"/>
      <c r="B104" s="70" t="s">
        <v>27</v>
      </c>
      <c r="C104" s="86">
        <v>44545</v>
      </c>
      <c r="D104" s="72" t="s">
        <v>77</v>
      </c>
      <c r="E104" s="107" t="s">
        <v>614</v>
      </c>
    </row>
    <row r="105" spans="1:5" ht="24" customHeight="1" x14ac:dyDescent="0.15">
      <c r="A105" s="242"/>
      <c r="B105" s="70" t="s">
        <v>47</v>
      </c>
      <c r="C105" s="105" t="s">
        <v>271</v>
      </c>
      <c r="D105" s="72" t="s">
        <v>48</v>
      </c>
      <c r="E105" s="75">
        <v>44546</v>
      </c>
    </row>
    <row r="106" spans="1:5" ht="24" customHeight="1" x14ac:dyDescent="0.15">
      <c r="A106" s="242"/>
      <c r="B106" s="70" t="s">
        <v>49</v>
      </c>
      <c r="C106" s="106" t="s">
        <v>124</v>
      </c>
      <c r="D106" s="72" t="s">
        <v>30</v>
      </c>
      <c r="E106" s="108" t="s">
        <v>311</v>
      </c>
    </row>
    <row r="107" spans="1:5" ht="24" customHeight="1" thickBot="1" x14ac:dyDescent="0.2">
      <c r="A107" s="243"/>
      <c r="B107" s="76" t="s">
        <v>50</v>
      </c>
      <c r="C107" s="85" t="s">
        <v>273</v>
      </c>
      <c r="D107" s="77" t="s">
        <v>51</v>
      </c>
      <c r="E107" s="109" t="s">
        <v>615</v>
      </c>
    </row>
    <row r="108" spans="1:5" ht="24" customHeight="1" thickTop="1" x14ac:dyDescent="0.15">
      <c r="A108" s="241" t="s">
        <v>669</v>
      </c>
      <c r="B108" s="69" t="s">
        <v>44</v>
      </c>
      <c r="C108" s="244" t="s">
        <v>499</v>
      </c>
      <c r="D108" s="245"/>
      <c r="E108" s="246"/>
    </row>
    <row r="109" spans="1:5" ht="24" customHeight="1" x14ac:dyDescent="0.15">
      <c r="A109" s="242"/>
      <c r="B109" s="70" t="s">
        <v>45</v>
      </c>
      <c r="C109" s="71">
        <v>3831300</v>
      </c>
      <c r="D109" s="72" t="s">
        <v>671</v>
      </c>
      <c r="E109" s="73" t="s">
        <v>616</v>
      </c>
    </row>
    <row r="110" spans="1:5" ht="24" customHeight="1" x14ac:dyDescent="0.15">
      <c r="A110" s="242"/>
      <c r="B110" s="70" t="s">
        <v>46</v>
      </c>
      <c r="C110" s="74">
        <v>0.92248062015503873</v>
      </c>
      <c r="D110" s="72" t="s">
        <v>28</v>
      </c>
      <c r="E110" s="73">
        <v>3534300</v>
      </c>
    </row>
    <row r="111" spans="1:5" ht="24" customHeight="1" x14ac:dyDescent="0.15">
      <c r="A111" s="242"/>
      <c r="B111" s="70" t="s">
        <v>27</v>
      </c>
      <c r="C111" s="86">
        <v>44545</v>
      </c>
      <c r="D111" s="72" t="s">
        <v>77</v>
      </c>
      <c r="E111" s="107" t="s">
        <v>617</v>
      </c>
    </row>
    <row r="112" spans="1:5" ht="24" customHeight="1" x14ac:dyDescent="0.15">
      <c r="A112" s="242"/>
      <c r="B112" s="70" t="s">
        <v>47</v>
      </c>
      <c r="C112" s="105" t="s">
        <v>271</v>
      </c>
      <c r="D112" s="72" t="s">
        <v>48</v>
      </c>
      <c r="E112" s="75">
        <v>44552</v>
      </c>
    </row>
    <row r="113" spans="1:5" ht="24" customHeight="1" x14ac:dyDescent="0.15">
      <c r="A113" s="242"/>
      <c r="B113" s="70" t="s">
        <v>49</v>
      </c>
      <c r="C113" s="106" t="s">
        <v>123</v>
      </c>
      <c r="D113" s="72" t="s">
        <v>30</v>
      </c>
      <c r="E113" s="108" t="s">
        <v>536</v>
      </c>
    </row>
    <row r="114" spans="1:5" ht="24" customHeight="1" thickBot="1" x14ac:dyDescent="0.2">
      <c r="A114" s="243"/>
      <c r="B114" s="76" t="s">
        <v>50</v>
      </c>
      <c r="C114" s="85" t="s">
        <v>273</v>
      </c>
      <c r="D114" s="77" t="s">
        <v>51</v>
      </c>
      <c r="E114" s="109" t="s">
        <v>618</v>
      </c>
    </row>
    <row r="115" spans="1:5" ht="24" customHeight="1" thickTop="1" x14ac:dyDescent="0.15">
      <c r="A115" s="241" t="s">
        <v>669</v>
      </c>
      <c r="B115" s="69" t="s">
        <v>44</v>
      </c>
      <c r="C115" s="244" t="s">
        <v>500</v>
      </c>
      <c r="D115" s="245"/>
      <c r="E115" s="246"/>
    </row>
    <row r="116" spans="1:5" ht="24" customHeight="1" x14ac:dyDescent="0.15">
      <c r="A116" s="242"/>
      <c r="B116" s="70" t="s">
        <v>45</v>
      </c>
      <c r="C116" s="71">
        <v>2354000</v>
      </c>
      <c r="D116" s="72" t="s">
        <v>671</v>
      </c>
      <c r="E116" s="73" t="s">
        <v>582</v>
      </c>
    </row>
    <row r="117" spans="1:5" ht="24" customHeight="1" x14ac:dyDescent="0.15">
      <c r="A117" s="242"/>
      <c r="B117" s="70" t="s">
        <v>46</v>
      </c>
      <c r="C117" s="74">
        <v>0.95794392523364491</v>
      </c>
      <c r="D117" s="72" t="s">
        <v>28</v>
      </c>
      <c r="E117" s="73">
        <v>2255000</v>
      </c>
    </row>
    <row r="118" spans="1:5" ht="24" customHeight="1" x14ac:dyDescent="0.15">
      <c r="A118" s="242"/>
      <c r="B118" s="70" t="s">
        <v>27</v>
      </c>
      <c r="C118" s="86">
        <v>44545</v>
      </c>
      <c r="D118" s="72" t="s">
        <v>77</v>
      </c>
      <c r="E118" s="107" t="s">
        <v>619</v>
      </c>
    </row>
    <row r="119" spans="1:5" ht="24" customHeight="1" x14ac:dyDescent="0.15">
      <c r="A119" s="242"/>
      <c r="B119" s="70" t="s">
        <v>47</v>
      </c>
      <c r="C119" s="105" t="s">
        <v>271</v>
      </c>
      <c r="D119" s="72" t="s">
        <v>48</v>
      </c>
      <c r="E119" s="75">
        <v>44560</v>
      </c>
    </row>
    <row r="120" spans="1:5" ht="24" customHeight="1" x14ac:dyDescent="0.15">
      <c r="A120" s="242"/>
      <c r="B120" s="70" t="s">
        <v>49</v>
      </c>
      <c r="C120" s="106" t="s">
        <v>123</v>
      </c>
      <c r="D120" s="72" t="s">
        <v>30</v>
      </c>
      <c r="E120" s="108" t="s">
        <v>171</v>
      </c>
    </row>
    <row r="121" spans="1:5" ht="24" customHeight="1" thickBot="1" x14ac:dyDescent="0.2">
      <c r="A121" s="243"/>
      <c r="B121" s="76" t="s">
        <v>50</v>
      </c>
      <c r="C121" s="85" t="s">
        <v>273</v>
      </c>
      <c r="D121" s="77" t="s">
        <v>51</v>
      </c>
      <c r="E121" s="109" t="s">
        <v>620</v>
      </c>
    </row>
    <row r="122" spans="1:5" ht="24" customHeight="1" thickTop="1" x14ac:dyDescent="0.15">
      <c r="A122" s="241" t="s">
        <v>669</v>
      </c>
      <c r="B122" s="69" t="s">
        <v>44</v>
      </c>
      <c r="C122" s="244" t="s">
        <v>501</v>
      </c>
      <c r="D122" s="245"/>
      <c r="E122" s="246"/>
    </row>
    <row r="123" spans="1:5" ht="24" customHeight="1" x14ac:dyDescent="0.15">
      <c r="A123" s="242"/>
      <c r="B123" s="70" t="s">
        <v>45</v>
      </c>
      <c r="C123" s="71">
        <v>1270000</v>
      </c>
      <c r="D123" s="72" t="s">
        <v>671</v>
      </c>
      <c r="E123" s="73" t="s">
        <v>621</v>
      </c>
    </row>
    <row r="124" spans="1:5" ht="24" customHeight="1" x14ac:dyDescent="0.15">
      <c r="A124" s="242"/>
      <c r="B124" s="70" t="s">
        <v>46</v>
      </c>
      <c r="C124" s="74">
        <v>0.94960629921259843</v>
      </c>
      <c r="D124" s="72" t="s">
        <v>28</v>
      </c>
      <c r="E124" s="73">
        <v>1206000</v>
      </c>
    </row>
    <row r="125" spans="1:5" ht="24" customHeight="1" x14ac:dyDescent="0.15">
      <c r="A125" s="242"/>
      <c r="B125" s="70" t="s">
        <v>27</v>
      </c>
      <c r="C125" s="86">
        <v>44551</v>
      </c>
      <c r="D125" s="72" t="s">
        <v>77</v>
      </c>
      <c r="E125" s="107" t="s">
        <v>622</v>
      </c>
    </row>
    <row r="126" spans="1:5" ht="24" customHeight="1" x14ac:dyDescent="0.15">
      <c r="A126" s="242"/>
      <c r="B126" s="70" t="s">
        <v>47</v>
      </c>
      <c r="C126" s="105" t="s">
        <v>271</v>
      </c>
      <c r="D126" s="72" t="s">
        <v>48</v>
      </c>
      <c r="E126" s="75">
        <v>44553</v>
      </c>
    </row>
    <row r="127" spans="1:5" ht="24" customHeight="1" x14ac:dyDescent="0.15">
      <c r="A127" s="242"/>
      <c r="B127" s="70" t="s">
        <v>49</v>
      </c>
      <c r="C127" s="106" t="s">
        <v>123</v>
      </c>
      <c r="D127" s="72" t="s">
        <v>30</v>
      </c>
      <c r="E127" s="108" t="s">
        <v>306</v>
      </c>
    </row>
    <row r="128" spans="1:5" ht="24" customHeight="1" thickBot="1" x14ac:dyDescent="0.2">
      <c r="A128" s="243"/>
      <c r="B128" s="76" t="s">
        <v>50</v>
      </c>
      <c r="C128" s="85" t="s">
        <v>273</v>
      </c>
      <c r="D128" s="77" t="s">
        <v>51</v>
      </c>
      <c r="E128" s="109" t="s">
        <v>623</v>
      </c>
    </row>
    <row r="129" spans="1:5" ht="24" customHeight="1" thickTop="1" x14ac:dyDescent="0.15">
      <c r="A129" s="241" t="s">
        <v>669</v>
      </c>
      <c r="B129" s="69" t="s">
        <v>44</v>
      </c>
      <c r="C129" s="244" t="s">
        <v>502</v>
      </c>
      <c r="D129" s="245"/>
      <c r="E129" s="246"/>
    </row>
    <row r="130" spans="1:5" ht="24" customHeight="1" x14ac:dyDescent="0.15">
      <c r="A130" s="242"/>
      <c r="B130" s="70" t="s">
        <v>45</v>
      </c>
      <c r="C130" s="71">
        <v>129671538.26086956</v>
      </c>
      <c r="D130" s="72" t="s">
        <v>671</v>
      </c>
      <c r="E130" s="73" t="s">
        <v>580</v>
      </c>
    </row>
    <row r="131" spans="1:5" ht="24" customHeight="1" x14ac:dyDescent="0.15">
      <c r="A131" s="242"/>
      <c r="B131" s="70" t="s">
        <v>46</v>
      </c>
      <c r="C131" s="74">
        <v>0.98146286923786008</v>
      </c>
      <c r="D131" s="72" t="s">
        <v>28</v>
      </c>
      <c r="E131" s="73">
        <v>127267800</v>
      </c>
    </row>
    <row r="132" spans="1:5" ht="24" customHeight="1" x14ac:dyDescent="0.15">
      <c r="A132" s="242"/>
      <c r="B132" s="70" t="s">
        <v>27</v>
      </c>
      <c r="C132" s="86">
        <v>44552</v>
      </c>
      <c r="D132" s="72" t="s">
        <v>77</v>
      </c>
      <c r="E132" s="107" t="s">
        <v>624</v>
      </c>
    </row>
    <row r="133" spans="1:5" ht="24" customHeight="1" x14ac:dyDescent="0.15">
      <c r="A133" s="242"/>
      <c r="B133" s="70" t="s">
        <v>47</v>
      </c>
      <c r="C133" s="105" t="s">
        <v>271</v>
      </c>
      <c r="D133" s="72" t="s">
        <v>48</v>
      </c>
      <c r="E133" s="75" t="s">
        <v>314</v>
      </c>
    </row>
    <row r="134" spans="1:5" ht="24" customHeight="1" x14ac:dyDescent="0.15">
      <c r="A134" s="242"/>
      <c r="B134" s="70" t="s">
        <v>49</v>
      </c>
      <c r="C134" s="106" t="s">
        <v>124</v>
      </c>
      <c r="D134" s="72" t="s">
        <v>30</v>
      </c>
      <c r="E134" s="108" t="s">
        <v>412</v>
      </c>
    </row>
    <row r="135" spans="1:5" ht="24" customHeight="1" thickBot="1" x14ac:dyDescent="0.2">
      <c r="A135" s="243"/>
      <c r="B135" s="76" t="s">
        <v>50</v>
      </c>
      <c r="C135" s="85" t="s">
        <v>625</v>
      </c>
      <c r="D135" s="77" t="s">
        <v>51</v>
      </c>
      <c r="E135" s="109" t="s">
        <v>425</v>
      </c>
    </row>
    <row r="136" spans="1:5" ht="24" customHeight="1" thickTop="1" x14ac:dyDescent="0.15">
      <c r="A136" s="241" t="s">
        <v>669</v>
      </c>
      <c r="B136" s="69" t="s">
        <v>44</v>
      </c>
      <c r="C136" s="244" t="s">
        <v>503</v>
      </c>
      <c r="D136" s="245"/>
      <c r="E136" s="246"/>
    </row>
    <row r="137" spans="1:5" ht="24" customHeight="1" x14ac:dyDescent="0.15">
      <c r="A137" s="242"/>
      <c r="B137" s="70" t="s">
        <v>45</v>
      </c>
      <c r="C137" s="71">
        <v>3600000</v>
      </c>
      <c r="D137" s="72" t="s">
        <v>671</v>
      </c>
      <c r="E137" s="73" t="s">
        <v>430</v>
      </c>
    </row>
    <row r="138" spans="1:5" ht="24" customHeight="1" x14ac:dyDescent="0.15">
      <c r="A138" s="242"/>
      <c r="B138" s="70" t="s">
        <v>46</v>
      </c>
      <c r="C138" s="74">
        <v>1</v>
      </c>
      <c r="D138" s="72" t="s">
        <v>28</v>
      </c>
      <c r="E138" s="73">
        <v>3600000</v>
      </c>
    </row>
    <row r="139" spans="1:5" ht="24" customHeight="1" x14ac:dyDescent="0.15">
      <c r="A139" s="242"/>
      <c r="B139" s="70" t="s">
        <v>27</v>
      </c>
      <c r="C139" s="86">
        <v>44552</v>
      </c>
      <c r="D139" s="72" t="s">
        <v>77</v>
      </c>
      <c r="E139" s="107" t="s">
        <v>624</v>
      </c>
    </row>
    <row r="140" spans="1:5" ht="24" customHeight="1" x14ac:dyDescent="0.15">
      <c r="A140" s="242"/>
      <c r="B140" s="70" t="s">
        <v>47</v>
      </c>
      <c r="C140" s="105" t="s">
        <v>271</v>
      </c>
      <c r="D140" s="72" t="s">
        <v>48</v>
      </c>
      <c r="E140" s="75" t="s">
        <v>545</v>
      </c>
    </row>
    <row r="141" spans="1:5" ht="24" customHeight="1" x14ac:dyDescent="0.15">
      <c r="A141" s="242"/>
      <c r="B141" s="70" t="s">
        <v>49</v>
      </c>
      <c r="C141" s="106" t="s">
        <v>124</v>
      </c>
      <c r="D141" s="72" t="s">
        <v>30</v>
      </c>
      <c r="E141" s="108" t="s">
        <v>116</v>
      </c>
    </row>
    <row r="142" spans="1:5" ht="24" customHeight="1" thickBot="1" x14ac:dyDescent="0.2">
      <c r="A142" s="243"/>
      <c r="B142" s="76" t="s">
        <v>50</v>
      </c>
      <c r="C142" s="85" t="s">
        <v>273</v>
      </c>
      <c r="D142" s="77" t="s">
        <v>51</v>
      </c>
      <c r="E142" s="109" t="s">
        <v>626</v>
      </c>
    </row>
    <row r="143" spans="1:5" ht="24" customHeight="1" thickTop="1" x14ac:dyDescent="0.15">
      <c r="A143" s="241" t="s">
        <v>669</v>
      </c>
      <c r="B143" s="69" t="s">
        <v>44</v>
      </c>
      <c r="C143" s="244" t="s">
        <v>504</v>
      </c>
      <c r="D143" s="245"/>
      <c r="E143" s="246"/>
    </row>
    <row r="144" spans="1:5" ht="24" customHeight="1" x14ac:dyDescent="0.15">
      <c r="A144" s="242"/>
      <c r="B144" s="70" t="s">
        <v>45</v>
      </c>
      <c r="C144" s="71">
        <v>3600000</v>
      </c>
      <c r="D144" s="72" t="s">
        <v>671</v>
      </c>
      <c r="E144" s="73" t="s">
        <v>627</v>
      </c>
    </row>
    <row r="145" spans="1:5" ht="24" customHeight="1" x14ac:dyDescent="0.15">
      <c r="A145" s="242"/>
      <c r="B145" s="70" t="s">
        <v>46</v>
      </c>
      <c r="C145" s="74">
        <v>1</v>
      </c>
      <c r="D145" s="72" t="s">
        <v>28</v>
      </c>
      <c r="E145" s="73">
        <v>3600000</v>
      </c>
    </row>
    <row r="146" spans="1:5" ht="24" customHeight="1" x14ac:dyDescent="0.15">
      <c r="A146" s="242"/>
      <c r="B146" s="70" t="s">
        <v>27</v>
      </c>
      <c r="C146" s="86">
        <v>44552</v>
      </c>
      <c r="D146" s="72" t="s">
        <v>77</v>
      </c>
      <c r="E146" s="107" t="s">
        <v>624</v>
      </c>
    </row>
    <row r="147" spans="1:5" ht="24" customHeight="1" x14ac:dyDescent="0.15">
      <c r="A147" s="242"/>
      <c r="B147" s="70" t="s">
        <v>47</v>
      </c>
      <c r="C147" s="105" t="s">
        <v>271</v>
      </c>
      <c r="D147" s="72" t="s">
        <v>48</v>
      </c>
      <c r="E147" s="75" t="s">
        <v>545</v>
      </c>
    </row>
    <row r="148" spans="1:5" ht="24" customHeight="1" x14ac:dyDescent="0.15">
      <c r="A148" s="242"/>
      <c r="B148" s="70" t="s">
        <v>49</v>
      </c>
      <c r="C148" s="106" t="s">
        <v>124</v>
      </c>
      <c r="D148" s="72" t="s">
        <v>30</v>
      </c>
      <c r="E148" s="108" t="s">
        <v>537</v>
      </c>
    </row>
    <row r="149" spans="1:5" ht="24" customHeight="1" thickBot="1" x14ac:dyDescent="0.2">
      <c r="A149" s="243"/>
      <c r="B149" s="76" t="s">
        <v>50</v>
      </c>
      <c r="C149" s="85" t="s">
        <v>273</v>
      </c>
      <c r="D149" s="77" t="s">
        <v>51</v>
      </c>
      <c r="E149" s="109" t="s">
        <v>628</v>
      </c>
    </row>
    <row r="150" spans="1:5" ht="24" customHeight="1" thickTop="1" x14ac:dyDescent="0.15">
      <c r="A150" s="241" t="s">
        <v>579</v>
      </c>
      <c r="B150" s="69" t="s">
        <v>44</v>
      </c>
      <c r="C150" s="244" t="s">
        <v>505</v>
      </c>
      <c r="D150" s="245"/>
      <c r="E150" s="246"/>
    </row>
    <row r="151" spans="1:5" ht="24" customHeight="1" x14ac:dyDescent="0.15">
      <c r="A151" s="242"/>
      <c r="B151" s="70" t="s">
        <v>45</v>
      </c>
      <c r="C151" s="71">
        <v>43735719</v>
      </c>
      <c r="D151" s="72" t="s">
        <v>671</v>
      </c>
      <c r="E151" s="73" t="s">
        <v>629</v>
      </c>
    </row>
    <row r="152" spans="1:5" ht="24" customHeight="1" x14ac:dyDescent="0.15">
      <c r="A152" s="242"/>
      <c r="B152" s="70" t="s">
        <v>46</v>
      </c>
      <c r="C152" s="74">
        <v>0.90399794273417566</v>
      </c>
      <c r="D152" s="72" t="s">
        <v>28</v>
      </c>
      <c r="E152" s="73">
        <v>39537000</v>
      </c>
    </row>
    <row r="153" spans="1:5" ht="24" customHeight="1" x14ac:dyDescent="0.15">
      <c r="A153" s="242"/>
      <c r="B153" s="70" t="s">
        <v>27</v>
      </c>
      <c r="C153" s="86">
        <v>44553</v>
      </c>
      <c r="D153" s="72" t="s">
        <v>77</v>
      </c>
      <c r="E153" s="107" t="s">
        <v>630</v>
      </c>
    </row>
    <row r="154" spans="1:5" ht="24" customHeight="1" x14ac:dyDescent="0.15">
      <c r="A154" s="242"/>
      <c r="B154" s="70" t="s">
        <v>47</v>
      </c>
      <c r="C154" s="105" t="s">
        <v>271</v>
      </c>
      <c r="D154" s="72" t="s">
        <v>48</v>
      </c>
      <c r="E154" s="75" t="s">
        <v>360</v>
      </c>
    </row>
    <row r="155" spans="1:5" ht="24" customHeight="1" x14ac:dyDescent="0.15">
      <c r="A155" s="242"/>
      <c r="B155" s="70" t="s">
        <v>49</v>
      </c>
      <c r="C155" s="106" t="s">
        <v>124</v>
      </c>
      <c r="D155" s="72" t="s">
        <v>30</v>
      </c>
      <c r="E155" s="108" t="s">
        <v>474</v>
      </c>
    </row>
    <row r="156" spans="1:5" ht="24" customHeight="1" thickBot="1" x14ac:dyDescent="0.2">
      <c r="A156" s="243"/>
      <c r="B156" s="76" t="s">
        <v>50</v>
      </c>
      <c r="C156" s="85" t="s">
        <v>631</v>
      </c>
      <c r="D156" s="77" t="s">
        <v>51</v>
      </c>
      <c r="E156" s="109" t="s">
        <v>632</v>
      </c>
    </row>
    <row r="157" spans="1:5" ht="24" customHeight="1" thickTop="1" x14ac:dyDescent="0.15">
      <c r="A157" s="241" t="s">
        <v>669</v>
      </c>
      <c r="B157" s="69" t="s">
        <v>44</v>
      </c>
      <c r="C157" s="244" t="s">
        <v>506</v>
      </c>
      <c r="D157" s="245"/>
      <c r="E157" s="246"/>
    </row>
    <row r="158" spans="1:5" ht="24" customHeight="1" x14ac:dyDescent="0.15">
      <c r="A158" s="242"/>
      <c r="B158" s="70" t="s">
        <v>45</v>
      </c>
      <c r="C158" s="71">
        <v>43597857</v>
      </c>
      <c r="D158" s="72" t="s">
        <v>671</v>
      </c>
      <c r="E158" s="73" t="s">
        <v>633</v>
      </c>
    </row>
    <row r="159" spans="1:5" ht="24" customHeight="1" x14ac:dyDescent="0.15">
      <c r="A159" s="242"/>
      <c r="B159" s="70" t="s">
        <v>46</v>
      </c>
      <c r="C159" s="74">
        <v>0.90685649985043992</v>
      </c>
      <c r="D159" s="72" t="s">
        <v>28</v>
      </c>
      <c r="E159" s="73">
        <v>39537000</v>
      </c>
    </row>
    <row r="160" spans="1:5" ht="24" customHeight="1" x14ac:dyDescent="0.15">
      <c r="A160" s="242"/>
      <c r="B160" s="70" t="s">
        <v>27</v>
      </c>
      <c r="C160" s="86">
        <v>44553</v>
      </c>
      <c r="D160" s="72" t="s">
        <v>77</v>
      </c>
      <c r="E160" s="107" t="s">
        <v>630</v>
      </c>
    </row>
    <row r="161" spans="1:5" ht="24" customHeight="1" x14ac:dyDescent="0.15">
      <c r="A161" s="242"/>
      <c r="B161" s="70" t="s">
        <v>47</v>
      </c>
      <c r="C161" s="105" t="s">
        <v>271</v>
      </c>
      <c r="D161" s="72" t="s">
        <v>48</v>
      </c>
      <c r="E161" s="75" t="s">
        <v>360</v>
      </c>
    </row>
    <row r="162" spans="1:5" ht="24" customHeight="1" x14ac:dyDescent="0.15">
      <c r="A162" s="242"/>
      <c r="B162" s="70" t="s">
        <v>49</v>
      </c>
      <c r="C162" s="106" t="s">
        <v>124</v>
      </c>
      <c r="D162" s="72" t="s">
        <v>30</v>
      </c>
      <c r="E162" s="108" t="s">
        <v>474</v>
      </c>
    </row>
    <row r="163" spans="1:5" ht="24" customHeight="1" thickBot="1" x14ac:dyDescent="0.2">
      <c r="A163" s="243"/>
      <c r="B163" s="76" t="s">
        <v>50</v>
      </c>
      <c r="C163" s="85" t="s">
        <v>631</v>
      </c>
      <c r="D163" s="77" t="s">
        <v>51</v>
      </c>
      <c r="E163" s="109" t="s">
        <v>632</v>
      </c>
    </row>
    <row r="164" spans="1:5" ht="24" customHeight="1" thickTop="1" x14ac:dyDescent="0.15">
      <c r="A164" s="241" t="s">
        <v>669</v>
      </c>
      <c r="B164" s="69" t="s">
        <v>44</v>
      </c>
      <c r="C164" s="244" t="s">
        <v>507</v>
      </c>
      <c r="D164" s="245"/>
      <c r="E164" s="246"/>
    </row>
    <row r="165" spans="1:5" ht="24" customHeight="1" x14ac:dyDescent="0.15">
      <c r="A165" s="242"/>
      <c r="B165" s="70" t="s">
        <v>45</v>
      </c>
      <c r="C165" s="71">
        <v>57512052</v>
      </c>
      <c r="D165" s="72" t="s">
        <v>671</v>
      </c>
      <c r="E165" s="73" t="s">
        <v>634</v>
      </c>
    </row>
    <row r="166" spans="1:5" ht="24" customHeight="1" x14ac:dyDescent="0.15">
      <c r="A166" s="242"/>
      <c r="B166" s="70" t="s">
        <v>46</v>
      </c>
      <c r="C166" s="74">
        <v>0.916607878988564</v>
      </c>
      <c r="D166" s="72" t="s">
        <v>28</v>
      </c>
      <c r="E166" s="73">
        <v>52716000</v>
      </c>
    </row>
    <row r="167" spans="1:5" ht="24" customHeight="1" x14ac:dyDescent="0.15">
      <c r="A167" s="242"/>
      <c r="B167" s="70" t="s">
        <v>27</v>
      </c>
      <c r="C167" s="86">
        <v>44553</v>
      </c>
      <c r="D167" s="72" t="s">
        <v>77</v>
      </c>
      <c r="E167" s="107" t="s">
        <v>630</v>
      </c>
    </row>
    <row r="168" spans="1:5" ht="24" customHeight="1" x14ac:dyDescent="0.15">
      <c r="A168" s="242"/>
      <c r="B168" s="70" t="s">
        <v>47</v>
      </c>
      <c r="C168" s="105" t="s">
        <v>271</v>
      </c>
      <c r="D168" s="72" t="s">
        <v>48</v>
      </c>
      <c r="E168" s="75" t="s">
        <v>360</v>
      </c>
    </row>
    <row r="169" spans="1:5" ht="24" customHeight="1" x14ac:dyDescent="0.15">
      <c r="A169" s="242"/>
      <c r="B169" s="70" t="s">
        <v>49</v>
      </c>
      <c r="C169" s="106" t="s">
        <v>124</v>
      </c>
      <c r="D169" s="72" t="s">
        <v>30</v>
      </c>
      <c r="E169" s="108" t="s">
        <v>474</v>
      </c>
    </row>
    <row r="170" spans="1:5" ht="24" customHeight="1" thickBot="1" x14ac:dyDescent="0.2">
      <c r="A170" s="243"/>
      <c r="B170" s="76" t="s">
        <v>50</v>
      </c>
      <c r="C170" s="85" t="s">
        <v>631</v>
      </c>
      <c r="D170" s="77" t="s">
        <v>51</v>
      </c>
      <c r="E170" s="109" t="s">
        <v>632</v>
      </c>
    </row>
    <row r="171" spans="1:5" ht="24" customHeight="1" thickTop="1" x14ac:dyDescent="0.15">
      <c r="A171" s="241" t="s">
        <v>669</v>
      </c>
      <c r="B171" s="69" t="s">
        <v>44</v>
      </c>
      <c r="C171" s="244" t="s">
        <v>508</v>
      </c>
      <c r="D171" s="245"/>
      <c r="E171" s="246"/>
    </row>
    <row r="172" spans="1:5" ht="24" customHeight="1" x14ac:dyDescent="0.15">
      <c r="A172" s="242"/>
      <c r="B172" s="70" t="s">
        <v>45</v>
      </c>
      <c r="C172" s="71">
        <v>57812800</v>
      </c>
      <c r="D172" s="72" t="s">
        <v>671</v>
      </c>
      <c r="E172" s="73" t="s">
        <v>635</v>
      </c>
    </row>
    <row r="173" spans="1:5" ht="24" customHeight="1" x14ac:dyDescent="0.15">
      <c r="A173" s="242"/>
      <c r="B173" s="70" t="s">
        <v>46</v>
      </c>
      <c r="C173" s="74">
        <v>0.90388287714831317</v>
      </c>
      <c r="D173" s="72" t="s">
        <v>28</v>
      </c>
      <c r="E173" s="73">
        <v>52256000</v>
      </c>
    </row>
    <row r="174" spans="1:5" ht="24" customHeight="1" x14ac:dyDescent="0.15">
      <c r="A174" s="242"/>
      <c r="B174" s="70" t="s">
        <v>27</v>
      </c>
      <c r="C174" s="86">
        <v>44553</v>
      </c>
      <c r="D174" s="72" t="s">
        <v>77</v>
      </c>
      <c r="E174" s="107" t="s">
        <v>630</v>
      </c>
    </row>
    <row r="175" spans="1:5" ht="24" customHeight="1" x14ac:dyDescent="0.15">
      <c r="A175" s="242"/>
      <c r="B175" s="70" t="s">
        <v>47</v>
      </c>
      <c r="C175" s="105" t="s">
        <v>271</v>
      </c>
      <c r="D175" s="72" t="s">
        <v>48</v>
      </c>
      <c r="E175" s="75" t="s">
        <v>360</v>
      </c>
    </row>
    <row r="176" spans="1:5" ht="24" customHeight="1" x14ac:dyDescent="0.15">
      <c r="A176" s="242"/>
      <c r="B176" s="70" t="s">
        <v>49</v>
      </c>
      <c r="C176" s="106" t="s">
        <v>124</v>
      </c>
      <c r="D176" s="72" t="s">
        <v>30</v>
      </c>
      <c r="E176" s="108" t="s">
        <v>475</v>
      </c>
    </row>
    <row r="177" spans="1:5" ht="24" customHeight="1" thickBot="1" x14ac:dyDescent="0.2">
      <c r="A177" s="243"/>
      <c r="B177" s="76" t="s">
        <v>50</v>
      </c>
      <c r="C177" s="85" t="s">
        <v>631</v>
      </c>
      <c r="D177" s="77" t="s">
        <v>51</v>
      </c>
      <c r="E177" s="109" t="s">
        <v>636</v>
      </c>
    </row>
    <row r="178" spans="1:5" ht="24" customHeight="1" thickTop="1" x14ac:dyDescent="0.15">
      <c r="A178" s="241" t="s">
        <v>669</v>
      </c>
      <c r="B178" s="69" t="s">
        <v>44</v>
      </c>
      <c r="C178" s="244" t="s">
        <v>509</v>
      </c>
      <c r="D178" s="245"/>
      <c r="E178" s="246"/>
    </row>
    <row r="179" spans="1:5" ht="24" customHeight="1" x14ac:dyDescent="0.15">
      <c r="A179" s="242"/>
      <c r="B179" s="70" t="s">
        <v>45</v>
      </c>
      <c r="C179" s="71">
        <v>57840124</v>
      </c>
      <c r="D179" s="72" t="s">
        <v>671</v>
      </c>
      <c r="E179" s="73" t="s">
        <v>637</v>
      </c>
    </row>
    <row r="180" spans="1:5" ht="24" customHeight="1" x14ac:dyDescent="0.15">
      <c r="A180" s="242"/>
      <c r="B180" s="70" t="s">
        <v>46</v>
      </c>
      <c r="C180" s="74">
        <v>0.91140883446238807</v>
      </c>
      <c r="D180" s="72" t="s">
        <v>28</v>
      </c>
      <c r="E180" s="73">
        <v>52716000</v>
      </c>
    </row>
    <row r="181" spans="1:5" ht="24" customHeight="1" x14ac:dyDescent="0.15">
      <c r="A181" s="242"/>
      <c r="B181" s="70" t="s">
        <v>27</v>
      </c>
      <c r="C181" s="86">
        <v>44553</v>
      </c>
      <c r="D181" s="72" t="s">
        <v>77</v>
      </c>
      <c r="E181" s="107" t="s">
        <v>630</v>
      </c>
    </row>
    <row r="182" spans="1:5" ht="24" customHeight="1" x14ac:dyDescent="0.15">
      <c r="A182" s="242"/>
      <c r="B182" s="70" t="s">
        <v>47</v>
      </c>
      <c r="C182" s="105" t="s">
        <v>271</v>
      </c>
      <c r="D182" s="72" t="s">
        <v>48</v>
      </c>
      <c r="E182" s="75" t="s">
        <v>360</v>
      </c>
    </row>
    <row r="183" spans="1:5" ht="24" customHeight="1" x14ac:dyDescent="0.15">
      <c r="A183" s="242"/>
      <c r="B183" s="70" t="s">
        <v>49</v>
      </c>
      <c r="C183" s="106" t="s">
        <v>124</v>
      </c>
      <c r="D183" s="72" t="s">
        <v>30</v>
      </c>
      <c r="E183" s="108" t="s">
        <v>474</v>
      </c>
    </row>
    <row r="184" spans="1:5" ht="24" customHeight="1" thickBot="1" x14ac:dyDescent="0.2">
      <c r="A184" s="243"/>
      <c r="B184" s="76" t="s">
        <v>50</v>
      </c>
      <c r="C184" s="85" t="s">
        <v>631</v>
      </c>
      <c r="D184" s="77" t="s">
        <v>51</v>
      </c>
      <c r="E184" s="109" t="s">
        <v>632</v>
      </c>
    </row>
    <row r="185" spans="1:5" ht="24" customHeight="1" thickTop="1" x14ac:dyDescent="0.15">
      <c r="A185" s="241" t="s">
        <v>669</v>
      </c>
      <c r="B185" s="69" t="s">
        <v>44</v>
      </c>
      <c r="C185" s="244" t="s">
        <v>510</v>
      </c>
      <c r="D185" s="245"/>
      <c r="E185" s="246"/>
    </row>
    <row r="186" spans="1:5" ht="24" customHeight="1" x14ac:dyDescent="0.15">
      <c r="A186" s="242"/>
      <c r="B186" s="70" t="s">
        <v>45</v>
      </c>
      <c r="C186" s="71">
        <v>86869896</v>
      </c>
      <c r="D186" s="72" t="s">
        <v>671</v>
      </c>
      <c r="E186" s="73" t="s">
        <v>638</v>
      </c>
    </row>
    <row r="187" spans="1:5" ht="24" customHeight="1" x14ac:dyDescent="0.15">
      <c r="A187" s="242"/>
      <c r="B187" s="70" t="s">
        <v>46</v>
      </c>
      <c r="C187" s="74">
        <v>0.90231488247666369</v>
      </c>
      <c r="D187" s="72" t="s">
        <v>28</v>
      </c>
      <c r="E187" s="73">
        <v>78384000</v>
      </c>
    </row>
    <row r="188" spans="1:5" ht="24" customHeight="1" x14ac:dyDescent="0.15">
      <c r="A188" s="242"/>
      <c r="B188" s="70" t="s">
        <v>27</v>
      </c>
      <c r="C188" s="86">
        <v>44553</v>
      </c>
      <c r="D188" s="72" t="s">
        <v>77</v>
      </c>
      <c r="E188" s="107" t="s">
        <v>630</v>
      </c>
    </row>
    <row r="189" spans="1:5" ht="24" customHeight="1" x14ac:dyDescent="0.15">
      <c r="A189" s="242"/>
      <c r="B189" s="70" t="s">
        <v>47</v>
      </c>
      <c r="C189" s="105" t="s">
        <v>271</v>
      </c>
      <c r="D189" s="72" t="s">
        <v>48</v>
      </c>
      <c r="E189" s="75" t="s">
        <v>360</v>
      </c>
    </row>
    <row r="190" spans="1:5" ht="24" customHeight="1" x14ac:dyDescent="0.15">
      <c r="A190" s="242"/>
      <c r="B190" s="70" t="s">
        <v>49</v>
      </c>
      <c r="C190" s="106" t="s">
        <v>124</v>
      </c>
      <c r="D190" s="72" t="s">
        <v>30</v>
      </c>
      <c r="E190" s="108" t="s">
        <v>475</v>
      </c>
    </row>
    <row r="191" spans="1:5" ht="24" customHeight="1" thickBot="1" x14ac:dyDescent="0.2">
      <c r="A191" s="243"/>
      <c r="B191" s="76" t="s">
        <v>50</v>
      </c>
      <c r="C191" s="85" t="s">
        <v>631</v>
      </c>
      <c r="D191" s="77" t="s">
        <v>51</v>
      </c>
      <c r="E191" s="109" t="s">
        <v>636</v>
      </c>
    </row>
    <row r="192" spans="1:5" ht="24" customHeight="1" thickTop="1" x14ac:dyDescent="0.15">
      <c r="A192" s="241" t="s">
        <v>672</v>
      </c>
      <c r="B192" s="69" t="s">
        <v>44</v>
      </c>
      <c r="C192" s="244" t="s">
        <v>511</v>
      </c>
      <c r="D192" s="245"/>
      <c r="E192" s="246"/>
    </row>
    <row r="193" spans="1:5" ht="24" customHeight="1" x14ac:dyDescent="0.15">
      <c r="A193" s="242"/>
      <c r="B193" s="70" t="s">
        <v>45</v>
      </c>
      <c r="C193" s="71">
        <v>115820088</v>
      </c>
      <c r="D193" s="72" t="s">
        <v>671</v>
      </c>
      <c r="E193" s="73" t="s">
        <v>639</v>
      </c>
    </row>
    <row r="194" spans="1:5" ht="24" customHeight="1" x14ac:dyDescent="0.15">
      <c r="A194" s="242"/>
      <c r="B194" s="70" t="s">
        <v>46</v>
      </c>
      <c r="C194" s="74">
        <v>0.91348575041662894</v>
      </c>
      <c r="D194" s="72" t="s">
        <v>28</v>
      </c>
      <c r="E194" s="73">
        <v>105800000</v>
      </c>
    </row>
    <row r="195" spans="1:5" ht="24" customHeight="1" x14ac:dyDescent="0.15">
      <c r="A195" s="242"/>
      <c r="B195" s="70" t="s">
        <v>27</v>
      </c>
      <c r="C195" s="86">
        <v>44553</v>
      </c>
      <c r="D195" s="72" t="s">
        <v>77</v>
      </c>
      <c r="E195" s="107" t="s">
        <v>630</v>
      </c>
    </row>
    <row r="196" spans="1:5" ht="24" customHeight="1" x14ac:dyDescent="0.15">
      <c r="A196" s="242"/>
      <c r="B196" s="70" t="s">
        <v>47</v>
      </c>
      <c r="C196" s="105" t="s">
        <v>271</v>
      </c>
      <c r="D196" s="72" t="s">
        <v>48</v>
      </c>
      <c r="E196" s="75" t="s">
        <v>360</v>
      </c>
    </row>
    <row r="197" spans="1:5" ht="24" customHeight="1" x14ac:dyDescent="0.15">
      <c r="A197" s="242"/>
      <c r="B197" s="70" t="s">
        <v>49</v>
      </c>
      <c r="C197" s="106" t="s">
        <v>124</v>
      </c>
      <c r="D197" s="72" t="s">
        <v>30</v>
      </c>
      <c r="E197" s="108" t="s">
        <v>538</v>
      </c>
    </row>
    <row r="198" spans="1:5" ht="24" customHeight="1" thickBot="1" x14ac:dyDescent="0.2">
      <c r="A198" s="243"/>
      <c r="B198" s="76" t="s">
        <v>50</v>
      </c>
      <c r="C198" s="85" t="s">
        <v>640</v>
      </c>
      <c r="D198" s="77" t="s">
        <v>51</v>
      </c>
      <c r="E198" s="109" t="s">
        <v>641</v>
      </c>
    </row>
    <row r="199" spans="1:5" ht="24" customHeight="1" thickTop="1" x14ac:dyDescent="0.15">
      <c r="A199" s="241" t="s">
        <v>669</v>
      </c>
      <c r="B199" s="69" t="s">
        <v>44</v>
      </c>
      <c r="C199" s="244" t="s">
        <v>512</v>
      </c>
      <c r="D199" s="245"/>
      <c r="E199" s="246"/>
    </row>
    <row r="200" spans="1:5" ht="24" customHeight="1" x14ac:dyDescent="0.15">
      <c r="A200" s="242"/>
      <c r="B200" s="70" t="s">
        <v>45</v>
      </c>
      <c r="C200" s="71">
        <v>52798844</v>
      </c>
      <c r="D200" s="72" t="s">
        <v>671</v>
      </c>
      <c r="E200" s="73" t="s">
        <v>642</v>
      </c>
    </row>
    <row r="201" spans="1:5" ht="24" customHeight="1" x14ac:dyDescent="0.15">
      <c r="A201" s="242"/>
      <c r="B201" s="70" t="s">
        <v>46</v>
      </c>
      <c r="C201" s="74">
        <v>0.99433995183682433</v>
      </c>
      <c r="D201" s="72" t="s">
        <v>28</v>
      </c>
      <c r="E201" s="73">
        <v>52500000</v>
      </c>
    </row>
    <row r="202" spans="1:5" ht="24" customHeight="1" x14ac:dyDescent="0.15">
      <c r="A202" s="242"/>
      <c r="B202" s="70" t="s">
        <v>27</v>
      </c>
      <c r="C202" s="86">
        <v>44553</v>
      </c>
      <c r="D202" s="72" t="s">
        <v>77</v>
      </c>
      <c r="E202" s="107" t="s">
        <v>630</v>
      </c>
    </row>
    <row r="203" spans="1:5" ht="24" customHeight="1" x14ac:dyDescent="0.15">
      <c r="A203" s="242"/>
      <c r="B203" s="70" t="s">
        <v>47</v>
      </c>
      <c r="C203" s="105" t="s">
        <v>271</v>
      </c>
      <c r="D203" s="72" t="s">
        <v>48</v>
      </c>
      <c r="E203" s="75" t="s">
        <v>360</v>
      </c>
    </row>
    <row r="204" spans="1:5" ht="24" customHeight="1" x14ac:dyDescent="0.15">
      <c r="A204" s="242"/>
      <c r="B204" s="70" t="s">
        <v>49</v>
      </c>
      <c r="C204" s="106" t="s">
        <v>124</v>
      </c>
      <c r="D204" s="72" t="s">
        <v>30</v>
      </c>
      <c r="E204" s="108" t="s">
        <v>539</v>
      </c>
    </row>
    <row r="205" spans="1:5" ht="24" customHeight="1" thickBot="1" x14ac:dyDescent="0.2">
      <c r="A205" s="243"/>
      <c r="B205" s="76" t="s">
        <v>50</v>
      </c>
      <c r="C205" s="85" t="s">
        <v>643</v>
      </c>
      <c r="D205" s="77" t="s">
        <v>51</v>
      </c>
      <c r="E205" s="109" t="s">
        <v>644</v>
      </c>
    </row>
    <row r="206" spans="1:5" ht="24" customHeight="1" thickTop="1" x14ac:dyDescent="0.15">
      <c r="A206" s="241" t="s">
        <v>669</v>
      </c>
      <c r="B206" s="69" t="s">
        <v>44</v>
      </c>
      <c r="C206" s="244" t="s">
        <v>513</v>
      </c>
      <c r="D206" s="245"/>
      <c r="E206" s="246"/>
    </row>
    <row r="207" spans="1:5" ht="24" customHeight="1" x14ac:dyDescent="0.15">
      <c r="A207" s="242"/>
      <c r="B207" s="70" t="s">
        <v>45</v>
      </c>
      <c r="C207" s="71">
        <v>7332000</v>
      </c>
      <c r="D207" s="72" t="s">
        <v>671</v>
      </c>
      <c r="E207" s="73" t="s">
        <v>324</v>
      </c>
    </row>
    <row r="208" spans="1:5" ht="24" customHeight="1" x14ac:dyDescent="0.15">
      <c r="A208" s="242"/>
      <c r="B208" s="70" t="s">
        <v>46</v>
      </c>
      <c r="C208" s="74">
        <v>0.9685761047463175</v>
      </c>
      <c r="D208" s="72" t="s">
        <v>28</v>
      </c>
      <c r="E208" s="73">
        <v>7101600</v>
      </c>
    </row>
    <row r="209" spans="1:5" ht="24" customHeight="1" x14ac:dyDescent="0.15">
      <c r="A209" s="242"/>
      <c r="B209" s="70" t="s">
        <v>27</v>
      </c>
      <c r="C209" s="86">
        <v>44553</v>
      </c>
      <c r="D209" s="72" t="s">
        <v>77</v>
      </c>
      <c r="E209" s="107" t="s">
        <v>624</v>
      </c>
    </row>
    <row r="210" spans="1:5" ht="24" customHeight="1" x14ac:dyDescent="0.15">
      <c r="A210" s="242"/>
      <c r="B210" s="70" t="s">
        <v>47</v>
      </c>
      <c r="C210" s="105" t="s">
        <v>271</v>
      </c>
      <c r="D210" s="72" t="s">
        <v>48</v>
      </c>
      <c r="E210" s="75" t="s">
        <v>545</v>
      </c>
    </row>
    <row r="211" spans="1:5" ht="24" customHeight="1" x14ac:dyDescent="0.15">
      <c r="A211" s="242"/>
      <c r="B211" s="70" t="s">
        <v>49</v>
      </c>
      <c r="C211" s="106" t="s">
        <v>124</v>
      </c>
      <c r="D211" s="72" t="s">
        <v>30</v>
      </c>
      <c r="E211" s="108" t="s">
        <v>103</v>
      </c>
    </row>
    <row r="212" spans="1:5" ht="24" customHeight="1" thickBot="1" x14ac:dyDescent="0.2">
      <c r="A212" s="243"/>
      <c r="B212" s="76" t="s">
        <v>50</v>
      </c>
      <c r="C212" s="85" t="s">
        <v>625</v>
      </c>
      <c r="D212" s="77" t="s">
        <v>51</v>
      </c>
      <c r="E212" s="109" t="s">
        <v>645</v>
      </c>
    </row>
    <row r="213" spans="1:5" ht="24" customHeight="1" thickTop="1" x14ac:dyDescent="0.15">
      <c r="A213" s="241" t="s">
        <v>669</v>
      </c>
      <c r="B213" s="69" t="s">
        <v>44</v>
      </c>
      <c r="C213" s="244" t="s">
        <v>514</v>
      </c>
      <c r="D213" s="245"/>
      <c r="E213" s="246"/>
    </row>
    <row r="214" spans="1:5" ht="24" customHeight="1" x14ac:dyDescent="0.15">
      <c r="A214" s="242"/>
      <c r="B214" s="70" t="s">
        <v>45</v>
      </c>
      <c r="C214" s="71">
        <v>3020400</v>
      </c>
      <c r="D214" s="72" t="s">
        <v>670</v>
      </c>
      <c r="E214" s="73" t="s">
        <v>324</v>
      </c>
    </row>
    <row r="215" spans="1:5" ht="24" customHeight="1" x14ac:dyDescent="0.15">
      <c r="A215" s="242"/>
      <c r="B215" s="70" t="s">
        <v>46</v>
      </c>
      <c r="C215" s="74">
        <v>1</v>
      </c>
      <c r="D215" s="72" t="s">
        <v>28</v>
      </c>
      <c r="E215" s="73">
        <v>3020400</v>
      </c>
    </row>
    <row r="216" spans="1:5" ht="24" customHeight="1" x14ac:dyDescent="0.15">
      <c r="A216" s="242"/>
      <c r="B216" s="70" t="s">
        <v>27</v>
      </c>
      <c r="C216" s="86">
        <v>44553</v>
      </c>
      <c r="D216" s="72" t="s">
        <v>77</v>
      </c>
      <c r="E216" s="107" t="s">
        <v>624</v>
      </c>
    </row>
    <row r="217" spans="1:5" ht="24" customHeight="1" x14ac:dyDescent="0.15">
      <c r="A217" s="242"/>
      <c r="B217" s="70" t="s">
        <v>47</v>
      </c>
      <c r="C217" s="105" t="s">
        <v>271</v>
      </c>
      <c r="D217" s="72" t="s">
        <v>48</v>
      </c>
      <c r="E217" s="75" t="s">
        <v>545</v>
      </c>
    </row>
    <row r="218" spans="1:5" ht="24" customHeight="1" x14ac:dyDescent="0.15">
      <c r="A218" s="242"/>
      <c r="B218" s="70" t="s">
        <v>49</v>
      </c>
      <c r="C218" s="106" t="s">
        <v>124</v>
      </c>
      <c r="D218" s="72" t="s">
        <v>30</v>
      </c>
      <c r="E218" s="108" t="s">
        <v>103</v>
      </c>
    </row>
    <row r="219" spans="1:5" ht="24" customHeight="1" thickBot="1" x14ac:dyDescent="0.2">
      <c r="A219" s="243"/>
      <c r="B219" s="76" t="s">
        <v>50</v>
      </c>
      <c r="C219" s="85" t="s">
        <v>625</v>
      </c>
      <c r="D219" s="77" t="s">
        <v>51</v>
      </c>
      <c r="E219" s="109" t="s">
        <v>645</v>
      </c>
    </row>
    <row r="220" spans="1:5" ht="24" customHeight="1" thickTop="1" x14ac:dyDescent="0.15">
      <c r="A220" s="241" t="s">
        <v>669</v>
      </c>
      <c r="B220" s="69" t="s">
        <v>44</v>
      </c>
      <c r="C220" s="244" t="s">
        <v>515</v>
      </c>
      <c r="D220" s="245"/>
      <c r="E220" s="246"/>
    </row>
    <row r="221" spans="1:5" ht="24" customHeight="1" x14ac:dyDescent="0.15">
      <c r="A221" s="242"/>
      <c r="B221" s="70" t="s">
        <v>45</v>
      </c>
      <c r="C221" s="71">
        <v>7320000</v>
      </c>
      <c r="D221" s="72" t="s">
        <v>671</v>
      </c>
      <c r="E221" s="73" t="s">
        <v>324</v>
      </c>
    </row>
    <row r="222" spans="1:5" ht="24" customHeight="1" x14ac:dyDescent="0.15">
      <c r="A222" s="242"/>
      <c r="B222" s="70" t="s">
        <v>46</v>
      </c>
      <c r="C222" s="74">
        <v>0.95</v>
      </c>
      <c r="D222" s="72" t="s">
        <v>28</v>
      </c>
      <c r="E222" s="73">
        <v>6954000</v>
      </c>
    </row>
    <row r="223" spans="1:5" ht="24" customHeight="1" x14ac:dyDescent="0.15">
      <c r="A223" s="242"/>
      <c r="B223" s="70" t="s">
        <v>27</v>
      </c>
      <c r="C223" s="86">
        <v>44553</v>
      </c>
      <c r="D223" s="72" t="s">
        <v>77</v>
      </c>
      <c r="E223" s="107" t="s">
        <v>624</v>
      </c>
    </row>
    <row r="224" spans="1:5" ht="24" customHeight="1" x14ac:dyDescent="0.15">
      <c r="A224" s="242"/>
      <c r="B224" s="70" t="s">
        <v>47</v>
      </c>
      <c r="C224" s="105" t="s">
        <v>271</v>
      </c>
      <c r="D224" s="72" t="s">
        <v>48</v>
      </c>
      <c r="E224" s="75" t="s">
        <v>545</v>
      </c>
    </row>
    <row r="225" spans="1:5" ht="24" customHeight="1" x14ac:dyDescent="0.15">
      <c r="A225" s="242"/>
      <c r="B225" s="70" t="s">
        <v>49</v>
      </c>
      <c r="C225" s="106" t="s">
        <v>124</v>
      </c>
      <c r="D225" s="72" t="s">
        <v>30</v>
      </c>
      <c r="E225" s="108" t="s">
        <v>103</v>
      </c>
    </row>
    <row r="226" spans="1:5" ht="24" customHeight="1" thickBot="1" x14ac:dyDescent="0.2">
      <c r="A226" s="243"/>
      <c r="B226" s="76" t="s">
        <v>50</v>
      </c>
      <c r="C226" s="85" t="s">
        <v>625</v>
      </c>
      <c r="D226" s="77" t="s">
        <v>51</v>
      </c>
      <c r="E226" s="109" t="s">
        <v>645</v>
      </c>
    </row>
    <row r="227" spans="1:5" ht="24" customHeight="1" thickTop="1" x14ac:dyDescent="0.15">
      <c r="A227" s="241" t="s">
        <v>669</v>
      </c>
      <c r="B227" s="69" t="s">
        <v>44</v>
      </c>
      <c r="C227" s="244" t="s">
        <v>516</v>
      </c>
      <c r="D227" s="245"/>
      <c r="E227" s="246"/>
    </row>
    <row r="228" spans="1:5" ht="24" customHeight="1" x14ac:dyDescent="0.15">
      <c r="A228" s="242"/>
      <c r="B228" s="70" t="s">
        <v>45</v>
      </c>
      <c r="C228" s="71">
        <v>2880000</v>
      </c>
      <c r="D228" s="72" t="s">
        <v>671</v>
      </c>
      <c r="E228" s="73" t="s">
        <v>324</v>
      </c>
    </row>
    <row r="229" spans="1:5" ht="24" customHeight="1" x14ac:dyDescent="0.15">
      <c r="A229" s="242"/>
      <c r="B229" s="70" t="s">
        <v>46</v>
      </c>
      <c r="C229" s="74">
        <v>0.94416666666666671</v>
      </c>
      <c r="D229" s="72" t="s">
        <v>28</v>
      </c>
      <c r="E229" s="73">
        <v>2719200</v>
      </c>
    </row>
    <row r="230" spans="1:5" ht="24" customHeight="1" x14ac:dyDescent="0.15">
      <c r="A230" s="242"/>
      <c r="B230" s="70" t="s">
        <v>27</v>
      </c>
      <c r="C230" s="86">
        <v>44553</v>
      </c>
      <c r="D230" s="72" t="s">
        <v>77</v>
      </c>
      <c r="E230" s="107" t="s">
        <v>624</v>
      </c>
    </row>
    <row r="231" spans="1:5" ht="24" customHeight="1" x14ac:dyDescent="0.15">
      <c r="A231" s="242"/>
      <c r="B231" s="70" t="s">
        <v>47</v>
      </c>
      <c r="C231" s="105" t="s">
        <v>271</v>
      </c>
      <c r="D231" s="72" t="s">
        <v>48</v>
      </c>
      <c r="E231" s="75" t="s">
        <v>545</v>
      </c>
    </row>
    <row r="232" spans="1:5" ht="24" customHeight="1" x14ac:dyDescent="0.15">
      <c r="A232" s="242"/>
      <c r="B232" s="70" t="s">
        <v>49</v>
      </c>
      <c r="C232" s="106" t="s">
        <v>124</v>
      </c>
      <c r="D232" s="72" t="s">
        <v>30</v>
      </c>
      <c r="E232" s="108" t="s">
        <v>103</v>
      </c>
    </row>
    <row r="233" spans="1:5" ht="24" customHeight="1" thickBot="1" x14ac:dyDescent="0.2">
      <c r="A233" s="243"/>
      <c r="B233" s="76" t="s">
        <v>50</v>
      </c>
      <c r="C233" s="85" t="s">
        <v>625</v>
      </c>
      <c r="D233" s="77" t="s">
        <v>51</v>
      </c>
      <c r="E233" s="109" t="s">
        <v>645</v>
      </c>
    </row>
    <row r="234" spans="1:5" ht="24" customHeight="1" thickTop="1" x14ac:dyDescent="0.15">
      <c r="A234" s="241" t="s">
        <v>669</v>
      </c>
      <c r="B234" s="69" t="s">
        <v>44</v>
      </c>
      <c r="C234" s="244" t="s">
        <v>517</v>
      </c>
      <c r="D234" s="245"/>
      <c r="E234" s="246"/>
    </row>
    <row r="235" spans="1:5" ht="24" customHeight="1" x14ac:dyDescent="0.15">
      <c r="A235" s="242"/>
      <c r="B235" s="70" t="s">
        <v>45</v>
      </c>
      <c r="C235" s="71">
        <v>7803870</v>
      </c>
      <c r="D235" s="72" t="s">
        <v>671</v>
      </c>
      <c r="E235" s="73" t="s">
        <v>324</v>
      </c>
    </row>
    <row r="236" spans="1:5" ht="24" customHeight="1" x14ac:dyDescent="0.15">
      <c r="A236" s="242"/>
      <c r="B236" s="70" t="s">
        <v>46</v>
      </c>
      <c r="C236" s="74">
        <v>0.97411668825851794</v>
      </c>
      <c r="D236" s="72" t="s">
        <v>28</v>
      </c>
      <c r="E236" s="73">
        <v>7601880</v>
      </c>
    </row>
    <row r="237" spans="1:5" ht="24" customHeight="1" x14ac:dyDescent="0.15">
      <c r="A237" s="242"/>
      <c r="B237" s="70" t="s">
        <v>27</v>
      </c>
      <c r="C237" s="86">
        <v>44553</v>
      </c>
      <c r="D237" s="72" t="s">
        <v>77</v>
      </c>
      <c r="E237" s="107" t="s">
        <v>624</v>
      </c>
    </row>
    <row r="238" spans="1:5" ht="24" customHeight="1" x14ac:dyDescent="0.15">
      <c r="A238" s="242"/>
      <c r="B238" s="70" t="s">
        <v>47</v>
      </c>
      <c r="C238" s="105" t="s">
        <v>271</v>
      </c>
      <c r="D238" s="72" t="s">
        <v>48</v>
      </c>
      <c r="E238" s="75" t="s">
        <v>545</v>
      </c>
    </row>
    <row r="239" spans="1:5" ht="24" customHeight="1" x14ac:dyDescent="0.15">
      <c r="A239" s="242"/>
      <c r="B239" s="70" t="s">
        <v>49</v>
      </c>
      <c r="C239" s="106" t="s">
        <v>124</v>
      </c>
      <c r="D239" s="72" t="s">
        <v>30</v>
      </c>
      <c r="E239" s="108" t="s">
        <v>103</v>
      </c>
    </row>
    <row r="240" spans="1:5" ht="24" customHeight="1" thickBot="1" x14ac:dyDescent="0.2">
      <c r="A240" s="243"/>
      <c r="B240" s="76" t="s">
        <v>50</v>
      </c>
      <c r="C240" s="85" t="s">
        <v>625</v>
      </c>
      <c r="D240" s="77" t="s">
        <v>51</v>
      </c>
      <c r="E240" s="109" t="s">
        <v>645</v>
      </c>
    </row>
    <row r="241" spans="1:5" ht="24" customHeight="1" thickTop="1" x14ac:dyDescent="0.15">
      <c r="A241" s="241" t="s">
        <v>669</v>
      </c>
      <c r="B241" s="69" t="s">
        <v>44</v>
      </c>
      <c r="C241" s="244" t="s">
        <v>361</v>
      </c>
      <c r="D241" s="245"/>
      <c r="E241" s="246"/>
    </row>
    <row r="242" spans="1:5" ht="24" customHeight="1" x14ac:dyDescent="0.15">
      <c r="A242" s="242"/>
      <c r="B242" s="70" t="s">
        <v>45</v>
      </c>
      <c r="C242" s="71">
        <v>7140000</v>
      </c>
      <c r="D242" s="72" t="s">
        <v>671</v>
      </c>
      <c r="E242" s="73" t="s">
        <v>324</v>
      </c>
    </row>
    <row r="243" spans="1:5" ht="24" customHeight="1" x14ac:dyDescent="0.15">
      <c r="A243" s="242"/>
      <c r="B243" s="70" t="s">
        <v>46</v>
      </c>
      <c r="C243" s="74">
        <v>0.95798319327731096</v>
      </c>
      <c r="D243" s="72" t="s">
        <v>28</v>
      </c>
      <c r="E243" s="73">
        <v>6840000</v>
      </c>
    </row>
    <row r="244" spans="1:5" ht="24" customHeight="1" x14ac:dyDescent="0.15">
      <c r="A244" s="242"/>
      <c r="B244" s="70" t="s">
        <v>27</v>
      </c>
      <c r="C244" s="86">
        <v>44554</v>
      </c>
      <c r="D244" s="72" t="s">
        <v>77</v>
      </c>
      <c r="E244" s="107" t="s">
        <v>624</v>
      </c>
    </row>
    <row r="245" spans="1:5" ht="24" customHeight="1" x14ac:dyDescent="0.15">
      <c r="A245" s="242"/>
      <c r="B245" s="70" t="s">
        <v>47</v>
      </c>
      <c r="C245" s="105" t="s">
        <v>271</v>
      </c>
      <c r="D245" s="72" t="s">
        <v>48</v>
      </c>
      <c r="E245" s="75" t="s">
        <v>545</v>
      </c>
    </row>
    <row r="246" spans="1:5" ht="24" customHeight="1" x14ac:dyDescent="0.15">
      <c r="A246" s="242"/>
      <c r="B246" s="70" t="s">
        <v>49</v>
      </c>
      <c r="C246" s="106" t="s">
        <v>124</v>
      </c>
      <c r="D246" s="72" t="s">
        <v>30</v>
      </c>
      <c r="E246" s="108" t="s">
        <v>101</v>
      </c>
    </row>
    <row r="247" spans="1:5" ht="24" customHeight="1" thickBot="1" x14ac:dyDescent="0.2">
      <c r="A247" s="243"/>
      <c r="B247" s="76" t="s">
        <v>50</v>
      </c>
      <c r="C247" s="85" t="s">
        <v>273</v>
      </c>
      <c r="D247" s="77" t="s">
        <v>51</v>
      </c>
      <c r="E247" s="109" t="s">
        <v>646</v>
      </c>
    </row>
    <row r="248" spans="1:5" ht="24" customHeight="1" thickTop="1" x14ac:dyDescent="0.15">
      <c r="A248" s="241" t="s">
        <v>669</v>
      </c>
      <c r="B248" s="69" t="s">
        <v>44</v>
      </c>
      <c r="C248" s="244" t="s">
        <v>518</v>
      </c>
      <c r="D248" s="245"/>
      <c r="E248" s="246"/>
    </row>
    <row r="249" spans="1:5" ht="24" customHeight="1" x14ac:dyDescent="0.15">
      <c r="A249" s="242"/>
      <c r="B249" s="70" t="s">
        <v>45</v>
      </c>
      <c r="C249" s="71">
        <v>3960000</v>
      </c>
      <c r="D249" s="72" t="s">
        <v>671</v>
      </c>
      <c r="E249" s="73" t="s">
        <v>647</v>
      </c>
    </row>
    <row r="250" spans="1:5" ht="24" customHeight="1" x14ac:dyDescent="0.15">
      <c r="A250" s="242"/>
      <c r="B250" s="70" t="s">
        <v>46</v>
      </c>
      <c r="C250" s="74">
        <v>1</v>
      </c>
      <c r="D250" s="72" t="s">
        <v>28</v>
      </c>
      <c r="E250" s="73">
        <v>3960000</v>
      </c>
    </row>
    <row r="251" spans="1:5" ht="24" customHeight="1" x14ac:dyDescent="0.15">
      <c r="A251" s="242"/>
      <c r="B251" s="70" t="s">
        <v>27</v>
      </c>
      <c r="C251" s="86">
        <v>44554</v>
      </c>
      <c r="D251" s="72" t="s">
        <v>77</v>
      </c>
      <c r="E251" s="107" t="s">
        <v>624</v>
      </c>
    </row>
    <row r="252" spans="1:5" ht="24" customHeight="1" x14ac:dyDescent="0.15">
      <c r="A252" s="242"/>
      <c r="B252" s="70" t="s">
        <v>47</v>
      </c>
      <c r="C252" s="105" t="s">
        <v>271</v>
      </c>
      <c r="D252" s="72" t="s">
        <v>48</v>
      </c>
      <c r="E252" s="75" t="s">
        <v>545</v>
      </c>
    </row>
    <row r="253" spans="1:5" ht="24" customHeight="1" x14ac:dyDescent="0.15">
      <c r="A253" s="242"/>
      <c r="B253" s="70" t="s">
        <v>49</v>
      </c>
      <c r="C253" s="106" t="s">
        <v>124</v>
      </c>
      <c r="D253" s="72" t="s">
        <v>30</v>
      </c>
      <c r="E253" s="108" t="s">
        <v>112</v>
      </c>
    </row>
    <row r="254" spans="1:5" ht="24" customHeight="1" thickBot="1" x14ac:dyDescent="0.2">
      <c r="A254" s="243"/>
      <c r="B254" s="76" t="s">
        <v>50</v>
      </c>
      <c r="C254" s="85" t="s">
        <v>273</v>
      </c>
      <c r="D254" s="77" t="s">
        <v>51</v>
      </c>
      <c r="E254" s="109" t="s">
        <v>648</v>
      </c>
    </row>
    <row r="255" spans="1:5" ht="24" customHeight="1" thickTop="1" x14ac:dyDescent="0.15">
      <c r="A255" s="241" t="s">
        <v>669</v>
      </c>
      <c r="B255" s="69" t="s">
        <v>44</v>
      </c>
      <c r="C255" s="244" t="s">
        <v>519</v>
      </c>
      <c r="D255" s="245"/>
      <c r="E255" s="246"/>
    </row>
    <row r="256" spans="1:5" ht="24" customHeight="1" x14ac:dyDescent="0.15">
      <c r="A256" s="242"/>
      <c r="B256" s="70" t="s">
        <v>45</v>
      </c>
      <c r="C256" s="71">
        <v>3540480</v>
      </c>
      <c r="D256" s="72" t="s">
        <v>671</v>
      </c>
      <c r="E256" s="73" t="s">
        <v>430</v>
      </c>
    </row>
    <row r="257" spans="1:5" ht="24" customHeight="1" x14ac:dyDescent="0.15">
      <c r="A257" s="242"/>
      <c r="B257" s="70" t="s">
        <v>46</v>
      </c>
      <c r="C257" s="74">
        <v>1</v>
      </c>
      <c r="D257" s="72" t="s">
        <v>28</v>
      </c>
      <c r="E257" s="73">
        <v>3540480</v>
      </c>
    </row>
    <row r="258" spans="1:5" ht="24" customHeight="1" x14ac:dyDescent="0.15">
      <c r="A258" s="242"/>
      <c r="B258" s="70" t="s">
        <v>27</v>
      </c>
      <c r="C258" s="86">
        <v>44557</v>
      </c>
      <c r="D258" s="72" t="s">
        <v>77</v>
      </c>
      <c r="E258" s="107" t="s">
        <v>624</v>
      </c>
    </row>
    <row r="259" spans="1:5" ht="24" customHeight="1" x14ac:dyDescent="0.15">
      <c r="A259" s="242"/>
      <c r="B259" s="70" t="s">
        <v>47</v>
      </c>
      <c r="C259" s="105" t="s">
        <v>271</v>
      </c>
      <c r="D259" s="72" t="s">
        <v>48</v>
      </c>
      <c r="E259" s="75" t="s">
        <v>545</v>
      </c>
    </row>
    <row r="260" spans="1:5" ht="24" customHeight="1" x14ac:dyDescent="0.15">
      <c r="A260" s="242"/>
      <c r="B260" s="70" t="s">
        <v>49</v>
      </c>
      <c r="C260" s="106" t="s">
        <v>124</v>
      </c>
      <c r="D260" s="72" t="s">
        <v>30</v>
      </c>
      <c r="E260" s="108" t="s">
        <v>118</v>
      </c>
    </row>
    <row r="261" spans="1:5" ht="24" customHeight="1" thickBot="1" x14ac:dyDescent="0.2">
      <c r="A261" s="243"/>
      <c r="B261" s="76" t="s">
        <v>50</v>
      </c>
      <c r="C261" s="85" t="s">
        <v>625</v>
      </c>
      <c r="D261" s="77" t="s">
        <v>51</v>
      </c>
      <c r="E261" s="109" t="s">
        <v>649</v>
      </c>
    </row>
    <row r="262" spans="1:5" ht="24" customHeight="1" thickTop="1" x14ac:dyDescent="0.15">
      <c r="A262" s="241" t="s">
        <v>669</v>
      </c>
      <c r="B262" s="69" t="s">
        <v>44</v>
      </c>
      <c r="C262" s="244" t="s">
        <v>362</v>
      </c>
      <c r="D262" s="245"/>
      <c r="E262" s="246"/>
    </row>
    <row r="263" spans="1:5" ht="24" customHeight="1" x14ac:dyDescent="0.15">
      <c r="A263" s="242"/>
      <c r="B263" s="70" t="s">
        <v>45</v>
      </c>
      <c r="C263" s="71">
        <v>5400000</v>
      </c>
      <c r="D263" s="72" t="s">
        <v>671</v>
      </c>
      <c r="E263" s="73" t="s">
        <v>324</v>
      </c>
    </row>
    <row r="264" spans="1:5" ht="24" customHeight="1" x14ac:dyDescent="0.15">
      <c r="A264" s="242"/>
      <c r="B264" s="70" t="s">
        <v>46</v>
      </c>
      <c r="C264" s="74">
        <v>0.92591111111111113</v>
      </c>
      <c r="D264" s="72" t="s">
        <v>28</v>
      </c>
      <c r="E264" s="73">
        <v>4999920</v>
      </c>
    </row>
    <row r="265" spans="1:5" ht="24" customHeight="1" x14ac:dyDescent="0.15">
      <c r="A265" s="242"/>
      <c r="B265" s="70" t="s">
        <v>27</v>
      </c>
      <c r="C265" s="86">
        <v>44557</v>
      </c>
      <c r="D265" s="72" t="s">
        <v>77</v>
      </c>
      <c r="E265" s="107" t="s">
        <v>624</v>
      </c>
    </row>
    <row r="266" spans="1:5" ht="24" customHeight="1" x14ac:dyDescent="0.15">
      <c r="A266" s="242"/>
      <c r="B266" s="70" t="s">
        <v>47</v>
      </c>
      <c r="C266" s="105" t="s">
        <v>271</v>
      </c>
      <c r="D266" s="72" t="s">
        <v>48</v>
      </c>
      <c r="E266" s="75" t="s">
        <v>545</v>
      </c>
    </row>
    <row r="267" spans="1:5" ht="24" customHeight="1" x14ac:dyDescent="0.15">
      <c r="A267" s="242"/>
      <c r="B267" s="70" t="s">
        <v>49</v>
      </c>
      <c r="C267" s="106" t="s">
        <v>124</v>
      </c>
      <c r="D267" s="72" t="s">
        <v>30</v>
      </c>
      <c r="E267" s="108" t="s">
        <v>105</v>
      </c>
    </row>
    <row r="268" spans="1:5" ht="24" customHeight="1" thickBot="1" x14ac:dyDescent="0.2">
      <c r="A268" s="243"/>
      <c r="B268" s="76" t="s">
        <v>50</v>
      </c>
      <c r="C268" s="85" t="s">
        <v>273</v>
      </c>
      <c r="D268" s="77" t="s">
        <v>51</v>
      </c>
      <c r="E268" s="109" t="s">
        <v>650</v>
      </c>
    </row>
    <row r="269" spans="1:5" ht="24" customHeight="1" thickTop="1" x14ac:dyDescent="0.15">
      <c r="A269" s="241" t="s">
        <v>669</v>
      </c>
      <c r="B269" s="69" t="s">
        <v>44</v>
      </c>
      <c r="C269" s="244" t="s">
        <v>363</v>
      </c>
      <c r="D269" s="245"/>
      <c r="E269" s="246"/>
    </row>
    <row r="270" spans="1:5" ht="24" customHeight="1" x14ac:dyDescent="0.15">
      <c r="A270" s="242"/>
      <c r="B270" s="70" t="s">
        <v>45</v>
      </c>
      <c r="C270" s="71">
        <v>6000000</v>
      </c>
      <c r="D270" s="72" t="s">
        <v>671</v>
      </c>
      <c r="E270" s="73" t="s">
        <v>324</v>
      </c>
    </row>
    <row r="271" spans="1:5" ht="24" customHeight="1" x14ac:dyDescent="0.15">
      <c r="A271" s="242"/>
      <c r="B271" s="70" t="s">
        <v>46</v>
      </c>
      <c r="C271" s="74">
        <v>0.88</v>
      </c>
      <c r="D271" s="72" t="s">
        <v>28</v>
      </c>
      <c r="E271" s="73">
        <v>5280000</v>
      </c>
    </row>
    <row r="272" spans="1:5" ht="24" customHeight="1" x14ac:dyDescent="0.15">
      <c r="A272" s="242"/>
      <c r="B272" s="70" t="s">
        <v>27</v>
      </c>
      <c r="C272" s="86">
        <v>44557</v>
      </c>
      <c r="D272" s="72" t="s">
        <v>77</v>
      </c>
      <c r="E272" s="107" t="s">
        <v>624</v>
      </c>
    </row>
    <row r="273" spans="1:5" ht="24" customHeight="1" x14ac:dyDescent="0.15">
      <c r="A273" s="242"/>
      <c r="B273" s="70" t="s">
        <v>47</v>
      </c>
      <c r="C273" s="105" t="s">
        <v>271</v>
      </c>
      <c r="D273" s="72" t="s">
        <v>48</v>
      </c>
      <c r="E273" s="75" t="s">
        <v>545</v>
      </c>
    </row>
    <row r="274" spans="1:5" ht="24" customHeight="1" x14ac:dyDescent="0.15">
      <c r="A274" s="242"/>
      <c r="B274" s="70" t="s">
        <v>49</v>
      </c>
      <c r="C274" s="106" t="s">
        <v>124</v>
      </c>
      <c r="D274" s="72" t="s">
        <v>30</v>
      </c>
      <c r="E274" s="108" t="s">
        <v>108</v>
      </c>
    </row>
    <row r="275" spans="1:5" ht="24" customHeight="1" thickBot="1" x14ac:dyDescent="0.2">
      <c r="A275" s="243"/>
      <c r="B275" s="76" t="s">
        <v>50</v>
      </c>
      <c r="C275" s="85" t="s">
        <v>273</v>
      </c>
      <c r="D275" s="77" t="s">
        <v>51</v>
      </c>
      <c r="E275" s="109" t="s">
        <v>651</v>
      </c>
    </row>
    <row r="276" spans="1:5" ht="24" customHeight="1" thickTop="1" x14ac:dyDescent="0.15">
      <c r="A276" s="241" t="s">
        <v>669</v>
      </c>
      <c r="B276" s="69" t="s">
        <v>44</v>
      </c>
      <c r="C276" s="244" t="s">
        <v>520</v>
      </c>
      <c r="D276" s="245"/>
      <c r="E276" s="246"/>
    </row>
    <row r="277" spans="1:5" ht="24" customHeight="1" x14ac:dyDescent="0.15">
      <c r="A277" s="242"/>
      <c r="B277" s="70" t="s">
        <v>45</v>
      </c>
      <c r="C277" s="71">
        <v>5112000</v>
      </c>
      <c r="D277" s="72" t="s">
        <v>671</v>
      </c>
      <c r="E277" s="73" t="s">
        <v>652</v>
      </c>
    </row>
    <row r="278" spans="1:5" ht="24" customHeight="1" x14ac:dyDescent="0.15">
      <c r="A278" s="242"/>
      <c r="B278" s="70" t="s">
        <v>46</v>
      </c>
      <c r="C278" s="74">
        <v>0.93896713615023475</v>
      </c>
      <c r="D278" s="72" t="s">
        <v>28</v>
      </c>
      <c r="E278" s="73">
        <v>4800000</v>
      </c>
    </row>
    <row r="279" spans="1:5" ht="24" customHeight="1" x14ac:dyDescent="0.15">
      <c r="A279" s="242"/>
      <c r="B279" s="70" t="s">
        <v>27</v>
      </c>
      <c r="C279" s="86">
        <v>44558</v>
      </c>
      <c r="D279" s="72" t="s">
        <v>77</v>
      </c>
      <c r="E279" s="107" t="s">
        <v>624</v>
      </c>
    </row>
    <row r="280" spans="1:5" ht="24" customHeight="1" x14ac:dyDescent="0.15">
      <c r="A280" s="242"/>
      <c r="B280" s="70" t="s">
        <v>47</v>
      </c>
      <c r="C280" s="105" t="s">
        <v>271</v>
      </c>
      <c r="D280" s="72" t="s">
        <v>48</v>
      </c>
      <c r="E280" s="75" t="s">
        <v>545</v>
      </c>
    </row>
    <row r="281" spans="1:5" ht="24" customHeight="1" x14ac:dyDescent="0.15">
      <c r="A281" s="242"/>
      <c r="B281" s="70" t="s">
        <v>49</v>
      </c>
      <c r="C281" s="106" t="s">
        <v>124</v>
      </c>
      <c r="D281" s="72" t="s">
        <v>30</v>
      </c>
      <c r="E281" s="108" t="s">
        <v>120</v>
      </c>
    </row>
    <row r="282" spans="1:5" ht="24" customHeight="1" thickBot="1" x14ac:dyDescent="0.2">
      <c r="A282" s="243"/>
      <c r="B282" s="76" t="s">
        <v>50</v>
      </c>
      <c r="C282" s="85" t="s">
        <v>273</v>
      </c>
      <c r="D282" s="77" t="s">
        <v>51</v>
      </c>
      <c r="E282" s="109" t="s">
        <v>653</v>
      </c>
    </row>
    <row r="283" spans="1:5" ht="24" customHeight="1" thickTop="1" x14ac:dyDescent="0.15">
      <c r="A283" s="241" t="s">
        <v>669</v>
      </c>
      <c r="B283" s="69" t="s">
        <v>44</v>
      </c>
      <c r="C283" s="244" t="s">
        <v>521</v>
      </c>
      <c r="D283" s="245"/>
      <c r="E283" s="246"/>
    </row>
    <row r="284" spans="1:5" ht="24" customHeight="1" x14ac:dyDescent="0.15">
      <c r="A284" s="242"/>
      <c r="B284" s="70" t="s">
        <v>45</v>
      </c>
      <c r="C284" s="71">
        <v>1008866620</v>
      </c>
      <c r="D284" s="72" t="s">
        <v>671</v>
      </c>
      <c r="E284" s="73" t="s">
        <v>654</v>
      </c>
    </row>
    <row r="285" spans="1:5" ht="24" customHeight="1" x14ac:dyDescent="0.15">
      <c r="A285" s="242"/>
      <c r="B285" s="70" t="s">
        <v>46</v>
      </c>
      <c r="C285" s="74">
        <v>0.99844714854377881</v>
      </c>
      <c r="D285" s="72" t="s">
        <v>28</v>
      </c>
      <c r="E285" s="73">
        <v>1007300000</v>
      </c>
    </row>
    <row r="286" spans="1:5" ht="24" customHeight="1" x14ac:dyDescent="0.15">
      <c r="A286" s="242"/>
      <c r="B286" s="70" t="s">
        <v>27</v>
      </c>
      <c r="C286" s="86">
        <v>44558</v>
      </c>
      <c r="D286" s="72" t="s">
        <v>77</v>
      </c>
      <c r="E286" s="107" t="s">
        <v>624</v>
      </c>
    </row>
    <row r="287" spans="1:5" ht="24" customHeight="1" x14ac:dyDescent="0.15">
      <c r="A287" s="242"/>
      <c r="B287" s="70" t="s">
        <v>47</v>
      </c>
      <c r="C287" s="105" t="s">
        <v>271</v>
      </c>
      <c r="D287" s="72" t="s">
        <v>48</v>
      </c>
      <c r="E287" s="75">
        <v>0</v>
      </c>
    </row>
    <row r="288" spans="1:5" ht="24" customHeight="1" x14ac:dyDescent="0.15">
      <c r="A288" s="242"/>
      <c r="B288" s="70" t="s">
        <v>49</v>
      </c>
      <c r="C288" s="106" t="s">
        <v>124</v>
      </c>
      <c r="D288" s="72" t="s">
        <v>30</v>
      </c>
      <c r="E288" s="108" t="s">
        <v>540</v>
      </c>
    </row>
    <row r="289" spans="1:5" ht="24" customHeight="1" thickBot="1" x14ac:dyDescent="0.2">
      <c r="A289" s="243"/>
      <c r="B289" s="76" t="s">
        <v>50</v>
      </c>
      <c r="C289" s="85" t="s">
        <v>655</v>
      </c>
      <c r="D289" s="77" t="s">
        <v>51</v>
      </c>
      <c r="E289" s="109" t="s">
        <v>656</v>
      </c>
    </row>
    <row r="290" spans="1:5" ht="24" customHeight="1" thickTop="1" x14ac:dyDescent="0.15">
      <c r="A290" s="241" t="s">
        <v>669</v>
      </c>
      <c r="B290" s="69" t="s">
        <v>44</v>
      </c>
      <c r="C290" s="244" t="s">
        <v>522</v>
      </c>
      <c r="D290" s="245"/>
      <c r="E290" s="246"/>
    </row>
    <row r="291" spans="1:5" ht="24" customHeight="1" x14ac:dyDescent="0.15">
      <c r="A291" s="242"/>
      <c r="B291" s="70" t="s">
        <v>45</v>
      </c>
      <c r="C291" s="71">
        <v>330285077</v>
      </c>
      <c r="D291" s="72" t="s">
        <v>671</v>
      </c>
      <c r="E291" s="73" t="s">
        <v>657</v>
      </c>
    </row>
    <row r="292" spans="1:5" ht="24" customHeight="1" x14ac:dyDescent="0.15">
      <c r="A292" s="242"/>
      <c r="B292" s="70" t="s">
        <v>46</v>
      </c>
      <c r="C292" s="74">
        <v>0.98546989454204137</v>
      </c>
      <c r="D292" s="72" t="s">
        <v>28</v>
      </c>
      <c r="E292" s="73">
        <v>325486000</v>
      </c>
    </row>
    <row r="293" spans="1:5" ht="24" customHeight="1" x14ac:dyDescent="0.15">
      <c r="A293" s="242"/>
      <c r="B293" s="70" t="s">
        <v>27</v>
      </c>
      <c r="C293" s="86">
        <v>44558</v>
      </c>
      <c r="D293" s="72" t="s">
        <v>77</v>
      </c>
      <c r="E293" s="107" t="s">
        <v>624</v>
      </c>
    </row>
    <row r="294" spans="1:5" ht="24" customHeight="1" x14ac:dyDescent="0.15">
      <c r="A294" s="242"/>
      <c r="B294" s="70" t="s">
        <v>47</v>
      </c>
      <c r="C294" s="105" t="s">
        <v>271</v>
      </c>
      <c r="D294" s="72" t="s">
        <v>48</v>
      </c>
      <c r="E294" s="75">
        <v>0</v>
      </c>
    </row>
    <row r="295" spans="1:5" ht="24" customHeight="1" x14ac:dyDescent="0.15">
      <c r="A295" s="242"/>
      <c r="B295" s="70" t="s">
        <v>49</v>
      </c>
      <c r="C295" s="106" t="s">
        <v>124</v>
      </c>
      <c r="D295" s="72" t="s">
        <v>30</v>
      </c>
      <c r="E295" s="108" t="s">
        <v>541</v>
      </c>
    </row>
    <row r="296" spans="1:5" ht="24" customHeight="1" thickBot="1" x14ac:dyDescent="0.2">
      <c r="A296" s="243"/>
      <c r="B296" s="76" t="s">
        <v>50</v>
      </c>
      <c r="C296" s="85" t="s">
        <v>658</v>
      </c>
      <c r="D296" s="77" t="s">
        <v>51</v>
      </c>
      <c r="E296" s="109" t="s">
        <v>659</v>
      </c>
    </row>
    <row r="297" spans="1:5" ht="24" customHeight="1" thickTop="1" x14ac:dyDescent="0.15">
      <c r="A297" s="241" t="s">
        <v>669</v>
      </c>
      <c r="B297" s="69" t="s">
        <v>44</v>
      </c>
      <c r="C297" s="244" t="s">
        <v>523</v>
      </c>
      <c r="D297" s="245"/>
      <c r="E297" s="246"/>
    </row>
    <row r="298" spans="1:5" ht="24" customHeight="1" x14ac:dyDescent="0.15">
      <c r="A298" s="242"/>
      <c r="B298" s="70" t="s">
        <v>45</v>
      </c>
      <c r="C298" s="71">
        <v>409839724</v>
      </c>
      <c r="D298" s="72" t="s">
        <v>671</v>
      </c>
      <c r="E298" s="73" t="s">
        <v>427</v>
      </c>
    </row>
    <row r="299" spans="1:5" ht="24" customHeight="1" x14ac:dyDescent="0.15">
      <c r="A299" s="242"/>
      <c r="B299" s="70" t="s">
        <v>46</v>
      </c>
      <c r="C299" s="74">
        <v>0.99531835523098289</v>
      </c>
      <c r="D299" s="72" t="s">
        <v>28</v>
      </c>
      <c r="E299" s="73">
        <v>407921000</v>
      </c>
    </row>
    <row r="300" spans="1:5" ht="24" customHeight="1" x14ac:dyDescent="0.15">
      <c r="A300" s="242"/>
      <c r="B300" s="70" t="s">
        <v>27</v>
      </c>
      <c r="C300" s="86">
        <v>44558</v>
      </c>
      <c r="D300" s="72" t="s">
        <v>77</v>
      </c>
      <c r="E300" s="107" t="s">
        <v>624</v>
      </c>
    </row>
    <row r="301" spans="1:5" ht="24" customHeight="1" x14ac:dyDescent="0.15">
      <c r="A301" s="242"/>
      <c r="B301" s="70" t="s">
        <v>47</v>
      </c>
      <c r="C301" s="105" t="s">
        <v>271</v>
      </c>
      <c r="D301" s="72" t="s">
        <v>48</v>
      </c>
      <c r="E301" s="75">
        <v>0</v>
      </c>
    </row>
    <row r="302" spans="1:5" ht="24" customHeight="1" x14ac:dyDescent="0.15">
      <c r="A302" s="242"/>
      <c r="B302" s="70" t="s">
        <v>49</v>
      </c>
      <c r="C302" s="106" t="s">
        <v>124</v>
      </c>
      <c r="D302" s="72" t="s">
        <v>30</v>
      </c>
      <c r="E302" s="108" t="s">
        <v>542</v>
      </c>
    </row>
    <row r="303" spans="1:5" ht="24" customHeight="1" thickBot="1" x14ac:dyDescent="0.2">
      <c r="A303" s="243"/>
      <c r="B303" s="76" t="s">
        <v>50</v>
      </c>
      <c r="C303" s="85" t="s">
        <v>655</v>
      </c>
      <c r="D303" s="77" t="s">
        <v>51</v>
      </c>
      <c r="E303" s="109" t="s">
        <v>660</v>
      </c>
    </row>
    <row r="304" spans="1:5" ht="24" customHeight="1" thickTop="1" x14ac:dyDescent="0.15">
      <c r="A304" s="241" t="s">
        <v>669</v>
      </c>
      <c r="B304" s="69" t="s">
        <v>44</v>
      </c>
      <c r="C304" s="244" t="s">
        <v>524</v>
      </c>
      <c r="D304" s="245"/>
      <c r="E304" s="246"/>
    </row>
    <row r="305" spans="1:5" ht="24" customHeight="1" x14ac:dyDescent="0.15">
      <c r="A305" s="242"/>
      <c r="B305" s="70" t="s">
        <v>45</v>
      </c>
      <c r="C305" s="71">
        <v>917090961</v>
      </c>
      <c r="D305" s="72" t="s">
        <v>671</v>
      </c>
      <c r="E305" s="73" t="s">
        <v>661</v>
      </c>
    </row>
    <row r="306" spans="1:5" ht="24" customHeight="1" x14ac:dyDescent="0.15">
      <c r="A306" s="242"/>
      <c r="B306" s="70" t="s">
        <v>46</v>
      </c>
      <c r="C306" s="74">
        <v>0.99923130743843414</v>
      </c>
      <c r="D306" s="72" t="s">
        <v>28</v>
      </c>
      <c r="E306" s="73">
        <v>916386000</v>
      </c>
    </row>
    <row r="307" spans="1:5" ht="24" customHeight="1" x14ac:dyDescent="0.15">
      <c r="A307" s="242"/>
      <c r="B307" s="70" t="s">
        <v>27</v>
      </c>
      <c r="C307" s="86">
        <v>44558</v>
      </c>
      <c r="D307" s="72" t="s">
        <v>77</v>
      </c>
      <c r="E307" s="107" t="s">
        <v>624</v>
      </c>
    </row>
    <row r="308" spans="1:5" ht="24" customHeight="1" x14ac:dyDescent="0.15">
      <c r="A308" s="242"/>
      <c r="B308" s="70" t="s">
        <v>47</v>
      </c>
      <c r="C308" s="105" t="s">
        <v>271</v>
      </c>
      <c r="D308" s="72" t="s">
        <v>48</v>
      </c>
      <c r="E308" s="75">
        <v>0</v>
      </c>
    </row>
    <row r="309" spans="1:5" ht="24" customHeight="1" x14ac:dyDescent="0.15">
      <c r="A309" s="242"/>
      <c r="B309" s="70" t="s">
        <v>49</v>
      </c>
      <c r="C309" s="106" t="s">
        <v>124</v>
      </c>
      <c r="D309" s="72" t="s">
        <v>30</v>
      </c>
      <c r="E309" s="108" t="s">
        <v>543</v>
      </c>
    </row>
    <row r="310" spans="1:5" ht="24" customHeight="1" thickBot="1" x14ac:dyDescent="0.2">
      <c r="A310" s="243"/>
      <c r="B310" s="76" t="s">
        <v>50</v>
      </c>
      <c r="C310" s="85" t="s">
        <v>655</v>
      </c>
      <c r="D310" s="77" t="s">
        <v>51</v>
      </c>
      <c r="E310" s="109" t="s">
        <v>662</v>
      </c>
    </row>
    <row r="311" spans="1:5" ht="24" customHeight="1" thickTop="1" x14ac:dyDescent="0.15">
      <c r="A311" s="241" t="s">
        <v>579</v>
      </c>
      <c r="B311" s="69" t="s">
        <v>44</v>
      </c>
      <c r="C311" s="244" t="s">
        <v>525</v>
      </c>
      <c r="D311" s="245"/>
      <c r="E311" s="246"/>
    </row>
    <row r="312" spans="1:5" ht="24" customHeight="1" x14ac:dyDescent="0.15">
      <c r="A312" s="242"/>
      <c r="B312" s="70" t="s">
        <v>45</v>
      </c>
      <c r="C312" s="71">
        <v>959939143</v>
      </c>
      <c r="D312" s="72" t="s">
        <v>671</v>
      </c>
      <c r="E312" s="73" t="s">
        <v>663</v>
      </c>
    </row>
    <row r="313" spans="1:5" ht="24" customHeight="1" x14ac:dyDescent="0.15">
      <c r="A313" s="242"/>
      <c r="B313" s="70" t="s">
        <v>46</v>
      </c>
      <c r="C313" s="74">
        <v>0.99531830425629386</v>
      </c>
      <c r="D313" s="72" t="s">
        <v>28</v>
      </c>
      <c r="E313" s="73">
        <v>955445000</v>
      </c>
    </row>
    <row r="314" spans="1:5" ht="24" customHeight="1" x14ac:dyDescent="0.15">
      <c r="A314" s="242"/>
      <c r="B314" s="70" t="s">
        <v>27</v>
      </c>
      <c r="C314" s="86">
        <v>44558</v>
      </c>
      <c r="D314" s="72" t="s">
        <v>77</v>
      </c>
      <c r="E314" s="107" t="s">
        <v>624</v>
      </c>
    </row>
    <row r="315" spans="1:5" ht="24" customHeight="1" x14ac:dyDescent="0.15">
      <c r="A315" s="242"/>
      <c r="B315" s="70" t="s">
        <v>47</v>
      </c>
      <c r="C315" s="105" t="s">
        <v>271</v>
      </c>
      <c r="D315" s="72" t="s">
        <v>48</v>
      </c>
      <c r="E315" s="75">
        <v>0</v>
      </c>
    </row>
    <row r="316" spans="1:5" ht="24" customHeight="1" x14ac:dyDescent="0.15">
      <c r="A316" s="242"/>
      <c r="B316" s="70" t="s">
        <v>49</v>
      </c>
      <c r="C316" s="106" t="s">
        <v>124</v>
      </c>
      <c r="D316" s="72" t="s">
        <v>30</v>
      </c>
      <c r="E316" s="108" t="s">
        <v>544</v>
      </c>
    </row>
    <row r="317" spans="1:5" ht="24" customHeight="1" thickBot="1" x14ac:dyDescent="0.2">
      <c r="A317" s="243"/>
      <c r="B317" s="76" t="s">
        <v>50</v>
      </c>
      <c r="C317" s="85" t="s">
        <v>655</v>
      </c>
      <c r="D317" s="77" t="s">
        <v>51</v>
      </c>
      <c r="E317" s="109" t="s">
        <v>664</v>
      </c>
    </row>
    <row r="318" spans="1:5" ht="24" customHeight="1" thickTop="1" x14ac:dyDescent="0.15">
      <c r="A318" s="241" t="s">
        <v>669</v>
      </c>
      <c r="B318" s="69" t="s">
        <v>44</v>
      </c>
      <c r="C318" s="244" t="s">
        <v>526</v>
      </c>
      <c r="D318" s="245"/>
      <c r="E318" s="246"/>
    </row>
    <row r="319" spans="1:5" ht="24" customHeight="1" x14ac:dyDescent="0.15">
      <c r="A319" s="242"/>
      <c r="B319" s="70" t="s">
        <v>45</v>
      </c>
      <c r="C319" s="71">
        <v>139069185</v>
      </c>
      <c r="D319" s="72" t="s">
        <v>671</v>
      </c>
      <c r="E319" s="73" t="s">
        <v>665</v>
      </c>
    </row>
    <row r="320" spans="1:5" ht="24" customHeight="1" x14ac:dyDescent="0.15">
      <c r="A320" s="242"/>
      <c r="B320" s="70" t="s">
        <v>46</v>
      </c>
      <c r="C320" s="74">
        <v>0.99380031600817964</v>
      </c>
      <c r="D320" s="72" t="s">
        <v>28</v>
      </c>
      <c r="E320" s="73">
        <v>138207000</v>
      </c>
    </row>
    <row r="321" spans="1:5" ht="24" customHeight="1" x14ac:dyDescent="0.15">
      <c r="A321" s="242"/>
      <c r="B321" s="70" t="s">
        <v>27</v>
      </c>
      <c r="C321" s="86">
        <v>44558</v>
      </c>
      <c r="D321" s="72" t="s">
        <v>77</v>
      </c>
      <c r="E321" s="107" t="s">
        <v>624</v>
      </c>
    </row>
    <row r="322" spans="1:5" ht="24" customHeight="1" x14ac:dyDescent="0.15">
      <c r="A322" s="242"/>
      <c r="B322" s="70" t="s">
        <v>47</v>
      </c>
      <c r="C322" s="105" t="s">
        <v>271</v>
      </c>
      <c r="D322" s="72" t="s">
        <v>48</v>
      </c>
      <c r="E322" s="75">
        <v>0</v>
      </c>
    </row>
    <row r="323" spans="1:5" ht="24" customHeight="1" x14ac:dyDescent="0.15">
      <c r="A323" s="242"/>
      <c r="B323" s="70" t="s">
        <v>49</v>
      </c>
      <c r="C323" s="106" t="s">
        <v>124</v>
      </c>
      <c r="D323" s="72" t="s">
        <v>30</v>
      </c>
      <c r="E323" s="108" t="s">
        <v>540</v>
      </c>
    </row>
    <row r="324" spans="1:5" ht="24" customHeight="1" thickBot="1" x14ac:dyDescent="0.2">
      <c r="A324" s="243"/>
      <c r="B324" s="76" t="s">
        <v>50</v>
      </c>
      <c r="C324" s="85" t="s">
        <v>655</v>
      </c>
      <c r="D324" s="77" t="s">
        <v>51</v>
      </c>
      <c r="E324" s="109" t="s">
        <v>666</v>
      </c>
    </row>
    <row r="325" spans="1:5" ht="24" customHeight="1" thickTop="1" x14ac:dyDescent="0.15">
      <c r="A325" s="241" t="s">
        <v>669</v>
      </c>
      <c r="B325" s="69" t="s">
        <v>44</v>
      </c>
      <c r="C325" s="244" t="s">
        <v>527</v>
      </c>
      <c r="D325" s="245"/>
      <c r="E325" s="246"/>
    </row>
    <row r="326" spans="1:5" ht="24" customHeight="1" x14ac:dyDescent="0.15">
      <c r="A326" s="242"/>
      <c r="B326" s="70" t="s">
        <v>45</v>
      </c>
      <c r="C326" s="71">
        <v>9000000</v>
      </c>
      <c r="D326" s="72" t="s">
        <v>671</v>
      </c>
      <c r="E326" s="73" t="s">
        <v>429</v>
      </c>
    </row>
    <row r="327" spans="1:5" ht="24" customHeight="1" x14ac:dyDescent="0.15">
      <c r="A327" s="242"/>
      <c r="B327" s="70" t="s">
        <v>46</v>
      </c>
      <c r="C327" s="74">
        <v>0.93</v>
      </c>
      <c r="D327" s="72" t="s">
        <v>28</v>
      </c>
      <c r="E327" s="73">
        <v>8370000</v>
      </c>
    </row>
    <row r="328" spans="1:5" ht="24" customHeight="1" x14ac:dyDescent="0.15">
      <c r="A328" s="242"/>
      <c r="B328" s="70" t="s">
        <v>27</v>
      </c>
      <c r="C328" s="86">
        <v>44560</v>
      </c>
      <c r="D328" s="72" t="s">
        <v>77</v>
      </c>
      <c r="E328" s="107" t="s">
        <v>667</v>
      </c>
    </row>
    <row r="329" spans="1:5" ht="24" customHeight="1" x14ac:dyDescent="0.15">
      <c r="A329" s="242"/>
      <c r="B329" s="70" t="s">
        <v>47</v>
      </c>
      <c r="C329" s="105" t="s">
        <v>271</v>
      </c>
      <c r="D329" s="72" t="s">
        <v>48</v>
      </c>
      <c r="E329" s="75">
        <v>0</v>
      </c>
    </row>
    <row r="330" spans="1:5" ht="24" customHeight="1" x14ac:dyDescent="0.15">
      <c r="A330" s="242"/>
      <c r="B330" s="70" t="s">
        <v>49</v>
      </c>
      <c r="C330" s="106" t="s">
        <v>124</v>
      </c>
      <c r="D330" s="72" t="s">
        <v>30</v>
      </c>
      <c r="E330" s="108" t="s">
        <v>134</v>
      </c>
    </row>
    <row r="331" spans="1:5" ht="24" customHeight="1" thickBot="1" x14ac:dyDescent="0.2">
      <c r="A331" s="243"/>
      <c r="B331" s="76" t="s">
        <v>50</v>
      </c>
      <c r="C331" s="85" t="s">
        <v>273</v>
      </c>
      <c r="D331" s="77" t="s">
        <v>51</v>
      </c>
      <c r="E331" s="109" t="s">
        <v>668</v>
      </c>
    </row>
    <row r="332" spans="1:5" ht="24" customHeight="1" thickTop="1" x14ac:dyDescent="0.15"/>
  </sheetData>
  <mergeCells count="94">
    <mergeCell ref="A311:A317"/>
    <mergeCell ref="C311:E311"/>
    <mergeCell ref="A318:A324"/>
    <mergeCell ref="C318:E318"/>
    <mergeCell ref="A325:A331"/>
    <mergeCell ref="C325:E325"/>
    <mergeCell ref="A290:A296"/>
    <mergeCell ref="C290:E290"/>
    <mergeCell ref="A297:A303"/>
    <mergeCell ref="C297:E297"/>
    <mergeCell ref="A304:A310"/>
    <mergeCell ref="C304:E304"/>
    <mergeCell ref="A269:A275"/>
    <mergeCell ref="C269:E269"/>
    <mergeCell ref="A276:A282"/>
    <mergeCell ref="C276:E276"/>
    <mergeCell ref="A283:A289"/>
    <mergeCell ref="C283:E283"/>
    <mergeCell ref="A248:A254"/>
    <mergeCell ref="C248:E248"/>
    <mergeCell ref="A255:A261"/>
    <mergeCell ref="C255:E255"/>
    <mergeCell ref="A262:A268"/>
    <mergeCell ref="C262:E262"/>
    <mergeCell ref="A227:A233"/>
    <mergeCell ref="C227:E227"/>
    <mergeCell ref="A234:A240"/>
    <mergeCell ref="C234:E234"/>
    <mergeCell ref="A241:A247"/>
    <mergeCell ref="C241:E241"/>
    <mergeCell ref="A206:A212"/>
    <mergeCell ref="C206:E206"/>
    <mergeCell ref="A213:A219"/>
    <mergeCell ref="C213:E213"/>
    <mergeCell ref="A220:A226"/>
    <mergeCell ref="C220:E220"/>
    <mergeCell ref="A185:A191"/>
    <mergeCell ref="C185:E185"/>
    <mergeCell ref="A192:A198"/>
    <mergeCell ref="C192:E192"/>
    <mergeCell ref="A199:A205"/>
    <mergeCell ref="C199:E199"/>
    <mergeCell ref="A164:A170"/>
    <mergeCell ref="C164:E164"/>
    <mergeCell ref="A171:A177"/>
    <mergeCell ref="C171:E171"/>
    <mergeCell ref="A178:A184"/>
    <mergeCell ref="C178:E178"/>
    <mergeCell ref="A143:A149"/>
    <mergeCell ref="C143:E143"/>
    <mergeCell ref="A150:A156"/>
    <mergeCell ref="C150:E150"/>
    <mergeCell ref="A157:A163"/>
    <mergeCell ref="C157:E157"/>
    <mergeCell ref="A122:A128"/>
    <mergeCell ref="C122:E122"/>
    <mergeCell ref="A129:A135"/>
    <mergeCell ref="C129:E129"/>
    <mergeCell ref="A136:A142"/>
    <mergeCell ref="C136:E136"/>
    <mergeCell ref="A101:A107"/>
    <mergeCell ref="C101:E101"/>
    <mergeCell ref="A108:A114"/>
    <mergeCell ref="C108:E108"/>
    <mergeCell ref="A115:A121"/>
    <mergeCell ref="C115:E115"/>
    <mergeCell ref="A80:A86"/>
    <mergeCell ref="C80:E80"/>
    <mergeCell ref="A87:A93"/>
    <mergeCell ref="C87:E87"/>
    <mergeCell ref="A94:A100"/>
    <mergeCell ref="C94:E94"/>
    <mergeCell ref="A59:A65"/>
    <mergeCell ref="C59:E59"/>
    <mergeCell ref="A66:A72"/>
    <mergeCell ref="C66:E66"/>
    <mergeCell ref="A73:A79"/>
    <mergeCell ref="C73:E73"/>
    <mergeCell ref="A38:A44"/>
    <mergeCell ref="C38:E38"/>
    <mergeCell ref="A45:A51"/>
    <mergeCell ref="C45:E45"/>
    <mergeCell ref="A52:A58"/>
    <mergeCell ref="C52:E52"/>
    <mergeCell ref="A3:A9"/>
    <mergeCell ref="C3:E3"/>
    <mergeCell ref="A10:A16"/>
    <mergeCell ref="C10:E10"/>
    <mergeCell ref="A24:A30"/>
    <mergeCell ref="C24:E24"/>
    <mergeCell ref="A17:A23"/>
    <mergeCell ref="C17:E17"/>
    <mergeCell ref="A31:A37"/>
    <mergeCell ref="C31:E31"/>
  </mergeCells>
  <phoneticPr fontId="25" type="noConversion"/>
  <conditionalFormatting sqref="C7:C8">
    <cfRule type="duplicateValues" dxfId="93" priority="94"/>
  </conditionalFormatting>
  <conditionalFormatting sqref="C9">
    <cfRule type="duplicateValues" dxfId="92" priority="93"/>
  </conditionalFormatting>
  <conditionalFormatting sqref="C14:C15">
    <cfRule type="duplicateValues" dxfId="91" priority="92"/>
  </conditionalFormatting>
  <conditionalFormatting sqref="C16">
    <cfRule type="duplicateValues" dxfId="90" priority="91"/>
  </conditionalFormatting>
  <conditionalFormatting sqref="C21:C22">
    <cfRule type="duplicateValues" dxfId="89" priority="90"/>
  </conditionalFormatting>
  <conditionalFormatting sqref="C23">
    <cfRule type="duplicateValues" dxfId="88" priority="89"/>
  </conditionalFormatting>
  <conditionalFormatting sqref="C28:C29">
    <cfRule type="duplicateValues" dxfId="87" priority="88"/>
  </conditionalFormatting>
  <conditionalFormatting sqref="C30">
    <cfRule type="duplicateValues" dxfId="86" priority="87"/>
  </conditionalFormatting>
  <conditionalFormatting sqref="C35:C36">
    <cfRule type="duplicateValues" dxfId="85" priority="86"/>
  </conditionalFormatting>
  <conditionalFormatting sqref="C37">
    <cfRule type="duplicateValues" dxfId="84" priority="85"/>
  </conditionalFormatting>
  <conditionalFormatting sqref="C42:C43">
    <cfRule type="duplicateValues" dxfId="83" priority="84"/>
  </conditionalFormatting>
  <conditionalFormatting sqref="C44">
    <cfRule type="duplicateValues" dxfId="82" priority="83"/>
  </conditionalFormatting>
  <conditionalFormatting sqref="C49:C50">
    <cfRule type="duplicateValues" dxfId="81" priority="82"/>
  </conditionalFormatting>
  <conditionalFormatting sqref="C51">
    <cfRule type="duplicateValues" dxfId="80" priority="81"/>
  </conditionalFormatting>
  <conditionalFormatting sqref="C56:C57">
    <cfRule type="duplicateValues" dxfId="79" priority="80"/>
  </conditionalFormatting>
  <conditionalFormatting sqref="C58">
    <cfRule type="duplicateValues" dxfId="78" priority="79"/>
  </conditionalFormatting>
  <conditionalFormatting sqref="C63:C64">
    <cfRule type="duplicateValues" dxfId="77" priority="78"/>
  </conditionalFormatting>
  <conditionalFormatting sqref="C65">
    <cfRule type="duplicateValues" dxfId="76" priority="77"/>
  </conditionalFormatting>
  <conditionalFormatting sqref="C70:C71">
    <cfRule type="duplicateValues" dxfId="75" priority="76"/>
  </conditionalFormatting>
  <conditionalFormatting sqref="C72">
    <cfRule type="duplicateValues" dxfId="74" priority="75"/>
  </conditionalFormatting>
  <conditionalFormatting sqref="C77:C78">
    <cfRule type="duplicateValues" dxfId="73" priority="74"/>
  </conditionalFormatting>
  <conditionalFormatting sqref="C79">
    <cfRule type="duplicateValues" dxfId="72" priority="73"/>
  </conditionalFormatting>
  <conditionalFormatting sqref="C84:C85">
    <cfRule type="duplicateValues" dxfId="71" priority="72"/>
  </conditionalFormatting>
  <conditionalFormatting sqref="C86">
    <cfRule type="duplicateValues" dxfId="70" priority="71"/>
  </conditionalFormatting>
  <conditionalFormatting sqref="C91:C92">
    <cfRule type="duplicateValues" dxfId="69" priority="70"/>
  </conditionalFormatting>
  <conditionalFormatting sqref="C93">
    <cfRule type="duplicateValues" dxfId="68" priority="69"/>
  </conditionalFormatting>
  <conditionalFormatting sqref="C98:C99">
    <cfRule type="duplicateValues" dxfId="67" priority="68"/>
  </conditionalFormatting>
  <conditionalFormatting sqref="C100">
    <cfRule type="duplicateValues" dxfId="66" priority="67"/>
  </conditionalFormatting>
  <conditionalFormatting sqref="C105:C106">
    <cfRule type="duplicateValues" dxfId="65" priority="66"/>
  </conditionalFormatting>
  <conditionalFormatting sqref="C107">
    <cfRule type="duplicateValues" dxfId="64" priority="65"/>
  </conditionalFormatting>
  <conditionalFormatting sqref="C112:C113">
    <cfRule type="duplicateValues" dxfId="63" priority="64"/>
  </conditionalFormatting>
  <conditionalFormatting sqref="C114">
    <cfRule type="duplicateValues" dxfId="62" priority="63"/>
  </conditionalFormatting>
  <conditionalFormatting sqref="C119:C120">
    <cfRule type="duplicateValues" dxfId="61" priority="62"/>
  </conditionalFormatting>
  <conditionalFormatting sqref="C121">
    <cfRule type="duplicateValues" dxfId="60" priority="61"/>
  </conditionalFormatting>
  <conditionalFormatting sqref="C126:C127">
    <cfRule type="duplicateValues" dxfId="59" priority="60"/>
  </conditionalFormatting>
  <conditionalFormatting sqref="C128">
    <cfRule type="duplicateValues" dxfId="58" priority="59"/>
  </conditionalFormatting>
  <conditionalFormatting sqref="C133:C134">
    <cfRule type="duplicateValues" dxfId="57" priority="58"/>
  </conditionalFormatting>
  <conditionalFormatting sqref="C135">
    <cfRule type="duplicateValues" dxfId="56" priority="57"/>
  </conditionalFormatting>
  <conditionalFormatting sqref="C140:C141">
    <cfRule type="duplicateValues" dxfId="55" priority="56"/>
  </conditionalFormatting>
  <conditionalFormatting sqref="C142">
    <cfRule type="duplicateValues" dxfId="54" priority="55"/>
  </conditionalFormatting>
  <conditionalFormatting sqref="C147:C148">
    <cfRule type="duplicateValues" dxfId="53" priority="54"/>
  </conditionalFormatting>
  <conditionalFormatting sqref="C149">
    <cfRule type="duplicateValues" dxfId="52" priority="53"/>
  </conditionalFormatting>
  <conditionalFormatting sqref="C154:C155">
    <cfRule type="duplicateValues" dxfId="51" priority="52"/>
  </conditionalFormatting>
  <conditionalFormatting sqref="C156">
    <cfRule type="duplicateValues" dxfId="50" priority="51"/>
  </conditionalFormatting>
  <conditionalFormatting sqref="C161:C162">
    <cfRule type="duplicateValues" dxfId="49" priority="50"/>
  </conditionalFormatting>
  <conditionalFormatting sqref="C163">
    <cfRule type="duplicateValues" dxfId="48" priority="49"/>
  </conditionalFormatting>
  <conditionalFormatting sqref="C168:C169">
    <cfRule type="duplicateValues" dxfId="47" priority="48"/>
  </conditionalFormatting>
  <conditionalFormatting sqref="C170">
    <cfRule type="duplicateValues" dxfId="46" priority="47"/>
  </conditionalFormatting>
  <conditionalFormatting sqref="C175:C176">
    <cfRule type="duplicateValues" dxfId="45" priority="46"/>
  </conditionalFormatting>
  <conditionalFormatting sqref="C177">
    <cfRule type="duplicateValues" dxfId="44" priority="45"/>
  </conditionalFormatting>
  <conditionalFormatting sqref="C182:C183">
    <cfRule type="duplicateValues" dxfId="43" priority="44"/>
  </conditionalFormatting>
  <conditionalFormatting sqref="C184">
    <cfRule type="duplicateValues" dxfId="42" priority="43"/>
  </conditionalFormatting>
  <conditionalFormatting sqref="C189:C190">
    <cfRule type="duplicateValues" dxfId="41" priority="42"/>
  </conditionalFormatting>
  <conditionalFormatting sqref="C191">
    <cfRule type="duplicateValues" dxfId="40" priority="41"/>
  </conditionalFormatting>
  <conditionalFormatting sqref="C196:C197">
    <cfRule type="duplicateValues" dxfId="39" priority="40"/>
  </conditionalFormatting>
  <conditionalFormatting sqref="C198">
    <cfRule type="duplicateValues" dxfId="38" priority="39"/>
  </conditionalFormatting>
  <conditionalFormatting sqref="C203:C204">
    <cfRule type="duplicateValues" dxfId="37" priority="38"/>
  </conditionalFormatting>
  <conditionalFormatting sqref="C205">
    <cfRule type="duplicateValues" dxfId="36" priority="37"/>
  </conditionalFormatting>
  <conditionalFormatting sqref="C210:C211">
    <cfRule type="duplicateValues" dxfId="35" priority="36"/>
  </conditionalFormatting>
  <conditionalFormatting sqref="C212">
    <cfRule type="duplicateValues" dxfId="34" priority="35"/>
  </conditionalFormatting>
  <conditionalFormatting sqref="C217:C218">
    <cfRule type="duplicateValues" dxfId="33" priority="34"/>
  </conditionalFormatting>
  <conditionalFormatting sqref="C219">
    <cfRule type="duplicateValues" dxfId="32" priority="33"/>
  </conditionalFormatting>
  <conditionalFormatting sqref="C224:C225">
    <cfRule type="duplicateValues" dxfId="31" priority="32"/>
  </conditionalFormatting>
  <conditionalFormatting sqref="C226">
    <cfRule type="duplicateValues" dxfId="30" priority="31"/>
  </conditionalFormatting>
  <conditionalFormatting sqref="C231:C232">
    <cfRule type="duplicateValues" dxfId="29" priority="30"/>
  </conditionalFormatting>
  <conditionalFormatting sqref="C233">
    <cfRule type="duplicateValues" dxfId="28" priority="29"/>
  </conditionalFormatting>
  <conditionalFormatting sqref="C238:C239">
    <cfRule type="duplicateValues" dxfId="27" priority="28"/>
  </conditionalFormatting>
  <conditionalFormatting sqref="C240">
    <cfRule type="duplicateValues" dxfId="26" priority="27"/>
  </conditionalFormatting>
  <conditionalFormatting sqref="C245:C246">
    <cfRule type="duplicateValues" dxfId="25" priority="26"/>
  </conditionalFormatting>
  <conditionalFormatting sqref="C247">
    <cfRule type="duplicateValues" dxfId="24" priority="25"/>
  </conditionalFormatting>
  <conditionalFormatting sqref="C252:C253">
    <cfRule type="duplicateValues" dxfId="23" priority="24"/>
  </conditionalFormatting>
  <conditionalFormatting sqref="C254">
    <cfRule type="duplicateValues" dxfId="22" priority="23"/>
  </conditionalFormatting>
  <conditionalFormatting sqref="C259:C260">
    <cfRule type="duplicateValues" dxfId="21" priority="22"/>
  </conditionalFormatting>
  <conditionalFormatting sqref="C261">
    <cfRule type="duplicateValues" dxfId="20" priority="21"/>
  </conditionalFormatting>
  <conditionalFormatting sqref="C266:C267">
    <cfRule type="duplicateValues" dxfId="19" priority="20"/>
  </conditionalFormatting>
  <conditionalFormatting sqref="C268">
    <cfRule type="duplicateValues" dxfId="18" priority="19"/>
  </conditionalFormatting>
  <conditionalFormatting sqref="C273:C274">
    <cfRule type="duplicateValues" dxfId="17" priority="18"/>
  </conditionalFormatting>
  <conditionalFormatting sqref="C275">
    <cfRule type="duplicateValues" dxfId="16" priority="17"/>
  </conditionalFormatting>
  <conditionalFormatting sqref="C280:C281">
    <cfRule type="duplicateValues" dxfId="15" priority="16"/>
  </conditionalFormatting>
  <conditionalFormatting sqref="C282">
    <cfRule type="duplicateValues" dxfId="14" priority="15"/>
  </conditionalFormatting>
  <conditionalFormatting sqref="C287:C288">
    <cfRule type="duplicateValues" dxfId="13" priority="14"/>
  </conditionalFormatting>
  <conditionalFormatting sqref="C289">
    <cfRule type="duplicateValues" dxfId="12" priority="13"/>
  </conditionalFormatting>
  <conditionalFormatting sqref="C294:C295">
    <cfRule type="duplicateValues" dxfId="11" priority="12"/>
  </conditionalFormatting>
  <conditionalFormatting sqref="C296">
    <cfRule type="duplicateValues" dxfId="10" priority="11"/>
  </conditionalFormatting>
  <conditionalFormatting sqref="C301:C302">
    <cfRule type="duplicateValues" dxfId="9" priority="10"/>
  </conditionalFormatting>
  <conditionalFormatting sqref="C303">
    <cfRule type="duplicateValues" dxfId="8" priority="9"/>
  </conditionalFormatting>
  <conditionalFormatting sqref="C308:C309">
    <cfRule type="duplicateValues" dxfId="7" priority="8"/>
  </conditionalFormatting>
  <conditionalFormatting sqref="C310">
    <cfRule type="duplicateValues" dxfId="6" priority="7"/>
  </conditionalFormatting>
  <conditionalFormatting sqref="C315:C316">
    <cfRule type="duplicateValues" dxfId="5" priority="6"/>
  </conditionalFormatting>
  <conditionalFormatting sqref="C317">
    <cfRule type="duplicateValues" dxfId="4" priority="5"/>
  </conditionalFormatting>
  <conditionalFormatting sqref="C322:C323">
    <cfRule type="duplicateValues" dxfId="3" priority="4"/>
  </conditionalFormatting>
  <conditionalFormatting sqref="C324">
    <cfRule type="duplicateValues" dxfId="2" priority="3"/>
  </conditionalFormatting>
  <conditionalFormatting sqref="C329:C330">
    <cfRule type="duplicateValues" dxfId="1" priority="2"/>
  </conditionalFormatting>
  <conditionalFormatting sqref="C331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3"/>
  <sheetViews>
    <sheetView showGridLines="0" zoomScaleNormal="100" workbookViewId="0">
      <selection activeCell="A3" sqref="A3"/>
    </sheetView>
  </sheetViews>
  <sheetFormatPr defaultRowHeight="20.25" customHeight="1" x14ac:dyDescent="0.15"/>
  <cols>
    <col min="1" max="1" width="17.109375" style="31" customWidth="1"/>
    <col min="2" max="2" width="20.44140625" style="31" customWidth="1"/>
    <col min="3" max="3" width="18.33203125" style="31" customWidth="1"/>
    <col min="4" max="6" width="15.5546875" style="38" customWidth="1"/>
    <col min="7" max="7" width="3.77734375" style="18" customWidth="1"/>
    <col min="8" max="16384" width="8.88671875" style="18"/>
  </cols>
  <sheetData>
    <row r="1" spans="1:6" s="40" customFormat="1" ht="36" customHeight="1" x14ac:dyDescent="0.15">
      <c r="A1" s="11" t="s">
        <v>673</v>
      </c>
      <c r="B1" s="11"/>
      <c r="C1" s="11"/>
      <c r="D1" s="100"/>
      <c r="E1" s="100"/>
      <c r="F1" s="100"/>
    </row>
    <row r="2" spans="1:6" ht="20.25" customHeight="1" thickBot="1" x14ac:dyDescent="0.2">
      <c r="A2" s="52" t="s">
        <v>674</v>
      </c>
      <c r="B2" s="35"/>
      <c r="C2" s="26"/>
      <c r="D2" s="101"/>
      <c r="E2" s="101"/>
      <c r="F2" s="102" t="s">
        <v>675</v>
      </c>
    </row>
    <row r="3" spans="1:6" ht="20.25" customHeight="1" thickTop="1" x14ac:dyDescent="0.15">
      <c r="A3" s="53" t="s">
        <v>26</v>
      </c>
      <c r="B3" s="261" t="s">
        <v>566</v>
      </c>
      <c r="C3" s="262"/>
      <c r="D3" s="262"/>
      <c r="E3" s="262"/>
      <c r="F3" s="263"/>
    </row>
    <row r="4" spans="1:6" ht="20.25" customHeight="1" x14ac:dyDescent="0.15">
      <c r="A4" s="264" t="s">
        <v>34</v>
      </c>
      <c r="B4" s="267" t="s">
        <v>27</v>
      </c>
      <c r="C4" s="268" t="s">
        <v>720</v>
      </c>
      <c r="D4" s="238" t="s">
        <v>35</v>
      </c>
      <c r="E4" s="238" t="s">
        <v>28</v>
      </c>
      <c r="F4" s="239" t="s">
        <v>88</v>
      </c>
    </row>
    <row r="5" spans="1:6" ht="20.25" customHeight="1" x14ac:dyDescent="0.15">
      <c r="A5" s="265"/>
      <c r="B5" s="267"/>
      <c r="C5" s="269"/>
      <c r="D5" s="238" t="s">
        <v>36</v>
      </c>
      <c r="E5" s="238" t="s">
        <v>29</v>
      </c>
      <c r="F5" s="239" t="s">
        <v>37</v>
      </c>
    </row>
    <row r="6" spans="1:6" ht="20.25" customHeight="1" x14ac:dyDescent="0.15">
      <c r="A6" s="265"/>
      <c r="B6" s="270">
        <v>44509</v>
      </c>
      <c r="C6" s="271" t="s">
        <v>581</v>
      </c>
      <c r="D6" s="273">
        <v>60350000</v>
      </c>
      <c r="E6" s="273">
        <v>59720760</v>
      </c>
      <c r="F6" s="275">
        <v>0.98957348798674394</v>
      </c>
    </row>
    <row r="7" spans="1:6" ht="20.25" customHeight="1" x14ac:dyDescent="0.15">
      <c r="A7" s="266"/>
      <c r="B7" s="270"/>
      <c r="C7" s="272"/>
      <c r="D7" s="274"/>
      <c r="E7" s="274"/>
      <c r="F7" s="275"/>
    </row>
    <row r="8" spans="1:6" ht="20.25" customHeight="1" x14ac:dyDescent="0.15">
      <c r="A8" s="247" t="s">
        <v>30</v>
      </c>
      <c r="B8" s="240" t="s">
        <v>31</v>
      </c>
      <c r="C8" s="240" t="s">
        <v>721</v>
      </c>
      <c r="D8" s="249" t="s">
        <v>32</v>
      </c>
      <c r="E8" s="249"/>
      <c r="F8" s="250"/>
    </row>
    <row r="9" spans="1:6" ht="20.25" customHeight="1" x14ac:dyDescent="0.15">
      <c r="A9" s="248"/>
      <c r="B9" s="8" t="s">
        <v>157</v>
      </c>
      <c r="C9" s="8" t="s">
        <v>678</v>
      </c>
      <c r="D9" s="251" t="s">
        <v>349</v>
      </c>
      <c r="E9" s="252"/>
      <c r="F9" s="253"/>
    </row>
    <row r="10" spans="1:6" ht="20.25" customHeight="1" x14ac:dyDescent="0.15">
      <c r="A10" s="61" t="s">
        <v>722</v>
      </c>
      <c r="B10" s="254" t="s">
        <v>679</v>
      </c>
      <c r="C10" s="255"/>
      <c r="D10" s="256"/>
      <c r="E10" s="256"/>
      <c r="F10" s="257"/>
    </row>
    <row r="11" spans="1:6" ht="20.25" customHeight="1" x14ac:dyDescent="0.15">
      <c r="A11" s="61" t="s">
        <v>38</v>
      </c>
      <c r="B11" s="258" t="s">
        <v>323</v>
      </c>
      <c r="C11" s="256"/>
      <c r="D11" s="256"/>
      <c r="E11" s="256"/>
      <c r="F11" s="257"/>
    </row>
    <row r="12" spans="1:6" ht="20.25" customHeight="1" thickBot="1" x14ac:dyDescent="0.2">
      <c r="A12" s="54" t="s">
        <v>33</v>
      </c>
      <c r="B12" s="259"/>
      <c r="C12" s="259"/>
      <c r="D12" s="259"/>
      <c r="E12" s="259"/>
      <c r="F12" s="260"/>
    </row>
    <row r="13" spans="1:6" ht="20.25" customHeight="1" thickTop="1" x14ac:dyDescent="0.15">
      <c r="A13" s="53" t="s">
        <v>26</v>
      </c>
      <c r="B13" s="261" t="s">
        <v>354</v>
      </c>
      <c r="C13" s="262"/>
      <c r="D13" s="262"/>
      <c r="E13" s="262"/>
      <c r="F13" s="263"/>
    </row>
    <row r="14" spans="1:6" ht="20.25" customHeight="1" x14ac:dyDescent="0.15">
      <c r="A14" s="264" t="s">
        <v>34</v>
      </c>
      <c r="B14" s="267" t="s">
        <v>27</v>
      </c>
      <c r="C14" s="268" t="s">
        <v>720</v>
      </c>
      <c r="D14" s="238" t="s">
        <v>35</v>
      </c>
      <c r="E14" s="238" t="s">
        <v>28</v>
      </c>
      <c r="F14" s="239" t="s">
        <v>88</v>
      </c>
    </row>
    <row r="15" spans="1:6" ht="20.25" customHeight="1" x14ac:dyDescent="0.15">
      <c r="A15" s="265"/>
      <c r="B15" s="267"/>
      <c r="C15" s="269"/>
      <c r="D15" s="238" t="s">
        <v>36</v>
      </c>
      <c r="E15" s="238" t="s">
        <v>29</v>
      </c>
      <c r="F15" s="239" t="s">
        <v>37</v>
      </c>
    </row>
    <row r="16" spans="1:6" ht="20.25" customHeight="1" x14ac:dyDescent="0.15">
      <c r="A16" s="265"/>
      <c r="B16" s="270">
        <v>44531</v>
      </c>
      <c r="C16" s="271" t="s">
        <v>583</v>
      </c>
      <c r="D16" s="273">
        <v>12100000</v>
      </c>
      <c r="E16" s="273">
        <v>12100000</v>
      </c>
      <c r="F16" s="275">
        <v>1</v>
      </c>
    </row>
    <row r="17" spans="1:6" ht="20.25" customHeight="1" x14ac:dyDescent="0.15">
      <c r="A17" s="266"/>
      <c r="B17" s="270"/>
      <c r="C17" s="272"/>
      <c r="D17" s="274"/>
      <c r="E17" s="274"/>
      <c r="F17" s="275"/>
    </row>
    <row r="18" spans="1:6" ht="20.25" customHeight="1" x14ac:dyDescent="0.15">
      <c r="A18" s="247" t="s">
        <v>30</v>
      </c>
      <c r="B18" s="240" t="s">
        <v>31</v>
      </c>
      <c r="C18" s="240" t="s">
        <v>723</v>
      </c>
      <c r="D18" s="249" t="s">
        <v>32</v>
      </c>
      <c r="E18" s="249"/>
      <c r="F18" s="250"/>
    </row>
    <row r="19" spans="1:6" ht="20.25" customHeight="1" x14ac:dyDescent="0.15">
      <c r="A19" s="248"/>
      <c r="B19" s="8" t="s">
        <v>528</v>
      </c>
      <c r="C19" s="8" t="s">
        <v>680</v>
      </c>
      <c r="D19" s="251" t="s">
        <v>584</v>
      </c>
      <c r="E19" s="252"/>
      <c r="F19" s="253"/>
    </row>
    <row r="20" spans="1:6" ht="20.25" customHeight="1" x14ac:dyDescent="0.15">
      <c r="A20" s="61" t="s">
        <v>724</v>
      </c>
      <c r="B20" s="254" t="s">
        <v>135</v>
      </c>
      <c r="C20" s="255"/>
      <c r="D20" s="256"/>
      <c r="E20" s="256"/>
      <c r="F20" s="257"/>
    </row>
    <row r="21" spans="1:6" ht="20.25" customHeight="1" x14ac:dyDescent="0.15">
      <c r="A21" s="61" t="s">
        <v>38</v>
      </c>
      <c r="B21" s="258" t="s">
        <v>270</v>
      </c>
      <c r="C21" s="256"/>
      <c r="D21" s="256"/>
      <c r="E21" s="256"/>
      <c r="F21" s="257"/>
    </row>
    <row r="22" spans="1:6" ht="20.25" customHeight="1" thickBot="1" x14ac:dyDescent="0.2">
      <c r="A22" s="54" t="s">
        <v>33</v>
      </c>
      <c r="B22" s="259"/>
      <c r="C22" s="259"/>
      <c r="D22" s="259"/>
      <c r="E22" s="259"/>
      <c r="F22" s="260"/>
    </row>
    <row r="23" spans="1:6" ht="20.25" customHeight="1" thickTop="1" x14ac:dyDescent="0.15">
      <c r="A23" s="53" t="s">
        <v>26</v>
      </c>
      <c r="B23" s="261" t="s">
        <v>489</v>
      </c>
      <c r="C23" s="262"/>
      <c r="D23" s="262"/>
      <c r="E23" s="262"/>
      <c r="F23" s="263"/>
    </row>
    <row r="24" spans="1:6" ht="20.25" customHeight="1" x14ac:dyDescent="0.15">
      <c r="A24" s="264" t="s">
        <v>34</v>
      </c>
      <c r="B24" s="267" t="s">
        <v>27</v>
      </c>
      <c r="C24" s="268" t="s">
        <v>725</v>
      </c>
      <c r="D24" s="238" t="s">
        <v>35</v>
      </c>
      <c r="E24" s="238" t="s">
        <v>28</v>
      </c>
      <c r="F24" s="239" t="s">
        <v>88</v>
      </c>
    </row>
    <row r="25" spans="1:6" ht="20.25" customHeight="1" x14ac:dyDescent="0.15">
      <c r="A25" s="265"/>
      <c r="B25" s="267"/>
      <c r="C25" s="269"/>
      <c r="D25" s="238" t="s">
        <v>36</v>
      </c>
      <c r="E25" s="238" t="s">
        <v>29</v>
      </c>
      <c r="F25" s="239" t="s">
        <v>37</v>
      </c>
    </row>
    <row r="26" spans="1:6" ht="20.25" customHeight="1" x14ac:dyDescent="0.15">
      <c r="A26" s="265"/>
      <c r="B26" s="270">
        <v>44531</v>
      </c>
      <c r="C26" s="271" t="s">
        <v>586</v>
      </c>
      <c r="D26" s="273">
        <v>900000</v>
      </c>
      <c r="E26" s="273">
        <v>880000</v>
      </c>
      <c r="F26" s="275">
        <v>0.97777777777777775</v>
      </c>
    </row>
    <row r="27" spans="1:6" ht="20.25" customHeight="1" x14ac:dyDescent="0.15">
      <c r="A27" s="266"/>
      <c r="B27" s="270"/>
      <c r="C27" s="272"/>
      <c r="D27" s="274"/>
      <c r="E27" s="274"/>
      <c r="F27" s="275"/>
    </row>
    <row r="28" spans="1:6" ht="20.25" customHeight="1" x14ac:dyDescent="0.15">
      <c r="A28" s="247" t="s">
        <v>30</v>
      </c>
      <c r="B28" s="240" t="s">
        <v>31</v>
      </c>
      <c r="C28" s="240" t="s">
        <v>726</v>
      </c>
      <c r="D28" s="249" t="s">
        <v>32</v>
      </c>
      <c r="E28" s="249"/>
      <c r="F28" s="250"/>
    </row>
    <row r="29" spans="1:6" ht="20.25" customHeight="1" x14ac:dyDescent="0.15">
      <c r="A29" s="248"/>
      <c r="B29" s="8" t="s">
        <v>192</v>
      </c>
      <c r="C29" s="8" t="s">
        <v>681</v>
      </c>
      <c r="D29" s="251" t="s">
        <v>587</v>
      </c>
      <c r="E29" s="252"/>
      <c r="F29" s="253"/>
    </row>
    <row r="30" spans="1:6" ht="20.25" customHeight="1" x14ac:dyDescent="0.15">
      <c r="A30" s="61" t="s">
        <v>727</v>
      </c>
      <c r="B30" s="254" t="s">
        <v>135</v>
      </c>
      <c r="C30" s="255"/>
      <c r="D30" s="256"/>
      <c r="E30" s="256"/>
      <c r="F30" s="257"/>
    </row>
    <row r="31" spans="1:6" ht="20.25" customHeight="1" x14ac:dyDescent="0.15">
      <c r="A31" s="61" t="s">
        <v>38</v>
      </c>
      <c r="B31" s="258" t="s">
        <v>270</v>
      </c>
      <c r="C31" s="256"/>
      <c r="D31" s="256"/>
      <c r="E31" s="256"/>
      <c r="F31" s="257"/>
    </row>
    <row r="32" spans="1:6" ht="20.25" customHeight="1" thickBot="1" x14ac:dyDescent="0.2">
      <c r="A32" s="54" t="s">
        <v>33</v>
      </c>
      <c r="B32" s="259"/>
      <c r="C32" s="259"/>
      <c r="D32" s="259"/>
      <c r="E32" s="259"/>
      <c r="F32" s="260"/>
    </row>
    <row r="33" spans="1:6" ht="20.25" customHeight="1" thickTop="1" x14ac:dyDescent="0.15">
      <c r="A33" s="53" t="s">
        <v>26</v>
      </c>
      <c r="B33" s="261" t="s">
        <v>490</v>
      </c>
      <c r="C33" s="262"/>
      <c r="D33" s="262"/>
      <c r="E33" s="262"/>
      <c r="F33" s="263"/>
    </row>
    <row r="34" spans="1:6" ht="20.25" customHeight="1" x14ac:dyDescent="0.15">
      <c r="A34" s="264" t="s">
        <v>34</v>
      </c>
      <c r="B34" s="267" t="s">
        <v>27</v>
      </c>
      <c r="C34" s="268" t="s">
        <v>676</v>
      </c>
      <c r="D34" s="238" t="s">
        <v>35</v>
      </c>
      <c r="E34" s="238" t="s">
        <v>28</v>
      </c>
      <c r="F34" s="239" t="s">
        <v>88</v>
      </c>
    </row>
    <row r="35" spans="1:6" ht="20.25" customHeight="1" x14ac:dyDescent="0.15">
      <c r="A35" s="265"/>
      <c r="B35" s="267"/>
      <c r="C35" s="269"/>
      <c r="D35" s="238" t="s">
        <v>36</v>
      </c>
      <c r="E35" s="238" t="s">
        <v>29</v>
      </c>
      <c r="F35" s="239" t="s">
        <v>37</v>
      </c>
    </row>
    <row r="36" spans="1:6" ht="20.25" customHeight="1" x14ac:dyDescent="0.15">
      <c r="A36" s="265"/>
      <c r="B36" s="270">
        <v>44531</v>
      </c>
      <c r="C36" s="271" t="s">
        <v>589</v>
      </c>
      <c r="D36" s="273">
        <v>500000</v>
      </c>
      <c r="E36" s="273">
        <v>486610</v>
      </c>
      <c r="F36" s="275">
        <v>0.97321999999999997</v>
      </c>
    </row>
    <row r="37" spans="1:6" ht="20.25" customHeight="1" x14ac:dyDescent="0.15">
      <c r="A37" s="266"/>
      <c r="B37" s="270"/>
      <c r="C37" s="272"/>
      <c r="D37" s="274"/>
      <c r="E37" s="274"/>
      <c r="F37" s="275"/>
    </row>
    <row r="38" spans="1:6" ht="20.25" customHeight="1" x14ac:dyDescent="0.15">
      <c r="A38" s="247" t="s">
        <v>30</v>
      </c>
      <c r="B38" s="240" t="s">
        <v>31</v>
      </c>
      <c r="C38" s="240" t="s">
        <v>728</v>
      </c>
      <c r="D38" s="249" t="s">
        <v>32</v>
      </c>
      <c r="E38" s="249"/>
      <c r="F38" s="250"/>
    </row>
    <row r="39" spans="1:6" ht="20.25" customHeight="1" x14ac:dyDescent="0.15">
      <c r="A39" s="248"/>
      <c r="B39" s="8" t="s">
        <v>157</v>
      </c>
      <c r="C39" s="8" t="s">
        <v>682</v>
      </c>
      <c r="D39" s="251" t="s">
        <v>349</v>
      </c>
      <c r="E39" s="252"/>
      <c r="F39" s="253"/>
    </row>
    <row r="40" spans="1:6" ht="20.25" customHeight="1" x14ac:dyDescent="0.15">
      <c r="A40" s="61" t="s">
        <v>722</v>
      </c>
      <c r="B40" s="254" t="s">
        <v>679</v>
      </c>
      <c r="C40" s="255"/>
      <c r="D40" s="256"/>
      <c r="E40" s="256"/>
      <c r="F40" s="257"/>
    </row>
    <row r="41" spans="1:6" ht="20.25" customHeight="1" x14ac:dyDescent="0.15">
      <c r="A41" s="61" t="s">
        <v>38</v>
      </c>
      <c r="B41" s="258" t="s">
        <v>351</v>
      </c>
      <c r="C41" s="256"/>
      <c r="D41" s="256"/>
      <c r="E41" s="256"/>
      <c r="F41" s="257"/>
    </row>
    <row r="42" spans="1:6" ht="20.25" customHeight="1" thickBot="1" x14ac:dyDescent="0.2">
      <c r="A42" s="54" t="s">
        <v>33</v>
      </c>
      <c r="B42" s="259"/>
      <c r="C42" s="259"/>
      <c r="D42" s="259"/>
      <c r="E42" s="259"/>
      <c r="F42" s="260"/>
    </row>
    <row r="43" spans="1:6" ht="20.25" customHeight="1" thickTop="1" x14ac:dyDescent="0.15">
      <c r="A43" s="53" t="s">
        <v>26</v>
      </c>
      <c r="B43" s="261" t="s">
        <v>355</v>
      </c>
      <c r="C43" s="262"/>
      <c r="D43" s="262"/>
      <c r="E43" s="262"/>
      <c r="F43" s="263"/>
    </row>
    <row r="44" spans="1:6" ht="20.25" customHeight="1" x14ac:dyDescent="0.15">
      <c r="A44" s="264" t="s">
        <v>34</v>
      </c>
      <c r="B44" s="267" t="s">
        <v>27</v>
      </c>
      <c r="C44" s="268" t="s">
        <v>729</v>
      </c>
      <c r="D44" s="238" t="s">
        <v>35</v>
      </c>
      <c r="E44" s="238" t="s">
        <v>28</v>
      </c>
      <c r="F44" s="239" t="s">
        <v>88</v>
      </c>
    </row>
    <row r="45" spans="1:6" ht="20.25" customHeight="1" x14ac:dyDescent="0.15">
      <c r="A45" s="265"/>
      <c r="B45" s="267"/>
      <c r="C45" s="269"/>
      <c r="D45" s="238" t="s">
        <v>36</v>
      </c>
      <c r="E45" s="238" t="s">
        <v>29</v>
      </c>
      <c r="F45" s="239" t="s">
        <v>37</v>
      </c>
    </row>
    <row r="46" spans="1:6" ht="20.25" customHeight="1" x14ac:dyDescent="0.15">
      <c r="A46" s="265"/>
      <c r="B46" s="270">
        <v>44533</v>
      </c>
      <c r="C46" s="271" t="s">
        <v>591</v>
      </c>
      <c r="D46" s="273">
        <v>3600000</v>
      </c>
      <c r="E46" s="273">
        <v>3420000</v>
      </c>
      <c r="F46" s="275">
        <v>0.95</v>
      </c>
    </row>
    <row r="47" spans="1:6" ht="20.25" customHeight="1" x14ac:dyDescent="0.15">
      <c r="A47" s="266"/>
      <c r="B47" s="270"/>
      <c r="C47" s="272"/>
      <c r="D47" s="274"/>
      <c r="E47" s="274"/>
      <c r="F47" s="275"/>
    </row>
    <row r="48" spans="1:6" ht="20.25" customHeight="1" x14ac:dyDescent="0.15">
      <c r="A48" s="247" t="s">
        <v>30</v>
      </c>
      <c r="B48" s="240" t="s">
        <v>31</v>
      </c>
      <c r="C48" s="240" t="s">
        <v>730</v>
      </c>
      <c r="D48" s="249" t="s">
        <v>32</v>
      </c>
      <c r="E48" s="249"/>
      <c r="F48" s="250"/>
    </row>
    <row r="49" spans="1:6" ht="20.25" customHeight="1" x14ac:dyDescent="0.15">
      <c r="A49" s="248"/>
      <c r="B49" s="8" t="s">
        <v>529</v>
      </c>
      <c r="C49" s="8" t="s">
        <v>683</v>
      </c>
      <c r="D49" s="251" t="s">
        <v>592</v>
      </c>
      <c r="E49" s="252"/>
      <c r="F49" s="253"/>
    </row>
    <row r="50" spans="1:6" ht="20.25" customHeight="1" x14ac:dyDescent="0.15">
      <c r="A50" s="61" t="s">
        <v>727</v>
      </c>
      <c r="B50" s="254" t="s">
        <v>135</v>
      </c>
      <c r="C50" s="255"/>
      <c r="D50" s="256"/>
      <c r="E50" s="256"/>
      <c r="F50" s="257"/>
    </row>
    <row r="51" spans="1:6" ht="20.25" customHeight="1" x14ac:dyDescent="0.15">
      <c r="A51" s="61" t="s">
        <v>38</v>
      </c>
      <c r="B51" s="258" t="s">
        <v>323</v>
      </c>
      <c r="C51" s="256"/>
      <c r="D51" s="256"/>
      <c r="E51" s="256"/>
      <c r="F51" s="257"/>
    </row>
    <row r="52" spans="1:6" ht="20.25" customHeight="1" thickBot="1" x14ac:dyDescent="0.2">
      <c r="A52" s="54" t="s">
        <v>33</v>
      </c>
      <c r="B52" s="259"/>
      <c r="C52" s="259"/>
      <c r="D52" s="259"/>
      <c r="E52" s="259"/>
      <c r="F52" s="260"/>
    </row>
    <row r="53" spans="1:6" ht="20.25" customHeight="1" thickTop="1" x14ac:dyDescent="0.15">
      <c r="A53" s="53" t="s">
        <v>26</v>
      </c>
      <c r="B53" s="261" t="s">
        <v>359</v>
      </c>
      <c r="C53" s="262"/>
      <c r="D53" s="262"/>
      <c r="E53" s="262"/>
      <c r="F53" s="263"/>
    </row>
    <row r="54" spans="1:6" ht="20.25" customHeight="1" x14ac:dyDescent="0.15">
      <c r="A54" s="264" t="s">
        <v>34</v>
      </c>
      <c r="B54" s="267" t="s">
        <v>27</v>
      </c>
      <c r="C54" s="268" t="s">
        <v>731</v>
      </c>
      <c r="D54" s="238" t="s">
        <v>35</v>
      </c>
      <c r="E54" s="238" t="s">
        <v>28</v>
      </c>
      <c r="F54" s="239" t="s">
        <v>88</v>
      </c>
    </row>
    <row r="55" spans="1:6" ht="20.25" customHeight="1" x14ac:dyDescent="0.15">
      <c r="A55" s="265"/>
      <c r="B55" s="267"/>
      <c r="C55" s="269"/>
      <c r="D55" s="238" t="s">
        <v>36</v>
      </c>
      <c r="E55" s="238" t="s">
        <v>29</v>
      </c>
      <c r="F55" s="239" t="s">
        <v>37</v>
      </c>
    </row>
    <row r="56" spans="1:6" ht="20.25" customHeight="1" x14ac:dyDescent="0.15">
      <c r="A56" s="265"/>
      <c r="B56" s="270">
        <v>44536</v>
      </c>
      <c r="C56" s="271" t="s">
        <v>593</v>
      </c>
      <c r="D56" s="273">
        <v>3300000</v>
      </c>
      <c r="E56" s="273">
        <v>3200000</v>
      </c>
      <c r="F56" s="275">
        <v>0.96969696969696972</v>
      </c>
    </row>
    <row r="57" spans="1:6" ht="20.25" customHeight="1" x14ac:dyDescent="0.15">
      <c r="A57" s="266"/>
      <c r="B57" s="270"/>
      <c r="C57" s="272"/>
      <c r="D57" s="274"/>
      <c r="E57" s="274"/>
      <c r="F57" s="275"/>
    </row>
    <row r="58" spans="1:6" ht="20.25" customHeight="1" x14ac:dyDescent="0.15">
      <c r="A58" s="247" t="s">
        <v>30</v>
      </c>
      <c r="B58" s="240" t="s">
        <v>31</v>
      </c>
      <c r="C58" s="240" t="s">
        <v>721</v>
      </c>
      <c r="D58" s="249" t="s">
        <v>32</v>
      </c>
      <c r="E58" s="249"/>
      <c r="F58" s="250"/>
    </row>
    <row r="59" spans="1:6" ht="20.25" customHeight="1" x14ac:dyDescent="0.15">
      <c r="A59" s="248"/>
      <c r="B59" s="8" t="s">
        <v>309</v>
      </c>
      <c r="C59" s="8" t="s">
        <v>684</v>
      </c>
      <c r="D59" s="251" t="s">
        <v>594</v>
      </c>
      <c r="E59" s="252"/>
      <c r="F59" s="253"/>
    </row>
    <row r="60" spans="1:6" ht="20.25" customHeight="1" x14ac:dyDescent="0.15">
      <c r="A60" s="61" t="s">
        <v>732</v>
      </c>
      <c r="B60" s="254" t="s">
        <v>135</v>
      </c>
      <c r="C60" s="255"/>
      <c r="D60" s="256"/>
      <c r="E60" s="256"/>
      <c r="F60" s="257"/>
    </row>
    <row r="61" spans="1:6" ht="20.25" customHeight="1" x14ac:dyDescent="0.15">
      <c r="A61" s="61" t="s">
        <v>38</v>
      </c>
      <c r="B61" s="258" t="s">
        <v>323</v>
      </c>
      <c r="C61" s="256"/>
      <c r="D61" s="256"/>
      <c r="E61" s="256"/>
      <c r="F61" s="257"/>
    </row>
    <row r="62" spans="1:6" ht="20.25" customHeight="1" thickBot="1" x14ac:dyDescent="0.2">
      <c r="A62" s="54" t="s">
        <v>33</v>
      </c>
      <c r="B62" s="259"/>
      <c r="C62" s="259"/>
      <c r="D62" s="259"/>
      <c r="E62" s="259"/>
      <c r="F62" s="260"/>
    </row>
    <row r="63" spans="1:6" ht="20.25" customHeight="1" thickTop="1" x14ac:dyDescent="0.15">
      <c r="A63" s="53" t="s">
        <v>26</v>
      </c>
      <c r="B63" s="261" t="s">
        <v>491</v>
      </c>
      <c r="C63" s="262"/>
      <c r="D63" s="262"/>
      <c r="E63" s="262"/>
      <c r="F63" s="263"/>
    </row>
    <row r="64" spans="1:6" ht="20.25" customHeight="1" x14ac:dyDescent="0.15">
      <c r="A64" s="264" t="s">
        <v>34</v>
      </c>
      <c r="B64" s="267" t="s">
        <v>27</v>
      </c>
      <c r="C64" s="268" t="s">
        <v>733</v>
      </c>
      <c r="D64" s="238" t="s">
        <v>35</v>
      </c>
      <c r="E64" s="238" t="s">
        <v>28</v>
      </c>
      <c r="F64" s="239" t="s">
        <v>88</v>
      </c>
    </row>
    <row r="65" spans="1:6" ht="20.25" customHeight="1" x14ac:dyDescent="0.15">
      <c r="A65" s="265"/>
      <c r="B65" s="267"/>
      <c r="C65" s="269"/>
      <c r="D65" s="238" t="s">
        <v>36</v>
      </c>
      <c r="E65" s="238" t="s">
        <v>29</v>
      </c>
      <c r="F65" s="239" t="s">
        <v>37</v>
      </c>
    </row>
    <row r="66" spans="1:6" ht="20.25" customHeight="1" x14ac:dyDescent="0.15">
      <c r="A66" s="265"/>
      <c r="B66" s="270">
        <v>44536</v>
      </c>
      <c r="C66" s="271" t="s">
        <v>596</v>
      </c>
      <c r="D66" s="273">
        <v>4000000</v>
      </c>
      <c r="E66" s="273">
        <v>3800000</v>
      </c>
      <c r="F66" s="275">
        <v>0.95</v>
      </c>
    </row>
    <row r="67" spans="1:6" ht="20.25" customHeight="1" x14ac:dyDescent="0.15">
      <c r="A67" s="266"/>
      <c r="B67" s="270"/>
      <c r="C67" s="272"/>
      <c r="D67" s="274"/>
      <c r="E67" s="274"/>
      <c r="F67" s="275"/>
    </row>
    <row r="68" spans="1:6" ht="20.25" customHeight="1" x14ac:dyDescent="0.15">
      <c r="A68" s="247" t="s">
        <v>30</v>
      </c>
      <c r="B68" s="240" t="s">
        <v>31</v>
      </c>
      <c r="C68" s="240" t="s">
        <v>734</v>
      </c>
      <c r="D68" s="249" t="s">
        <v>32</v>
      </c>
      <c r="E68" s="249"/>
      <c r="F68" s="250"/>
    </row>
    <row r="69" spans="1:6" ht="20.25" customHeight="1" x14ac:dyDescent="0.15">
      <c r="A69" s="248"/>
      <c r="B69" s="8" t="s">
        <v>530</v>
      </c>
      <c r="C69" s="8" t="s">
        <v>685</v>
      </c>
      <c r="D69" s="251" t="s">
        <v>597</v>
      </c>
      <c r="E69" s="252"/>
      <c r="F69" s="253"/>
    </row>
    <row r="70" spans="1:6" ht="20.25" customHeight="1" x14ac:dyDescent="0.15">
      <c r="A70" s="61" t="s">
        <v>724</v>
      </c>
      <c r="B70" s="254" t="s">
        <v>135</v>
      </c>
      <c r="C70" s="255"/>
      <c r="D70" s="256"/>
      <c r="E70" s="256"/>
      <c r="F70" s="257"/>
    </row>
    <row r="71" spans="1:6" ht="20.25" customHeight="1" x14ac:dyDescent="0.15">
      <c r="A71" s="61" t="s">
        <v>38</v>
      </c>
      <c r="B71" s="258" t="s">
        <v>270</v>
      </c>
      <c r="C71" s="256"/>
      <c r="D71" s="256"/>
      <c r="E71" s="256"/>
      <c r="F71" s="257"/>
    </row>
    <row r="72" spans="1:6" ht="20.25" customHeight="1" thickBot="1" x14ac:dyDescent="0.2">
      <c r="A72" s="54" t="s">
        <v>33</v>
      </c>
      <c r="B72" s="259"/>
      <c r="C72" s="259"/>
      <c r="D72" s="259"/>
      <c r="E72" s="259"/>
      <c r="F72" s="260"/>
    </row>
    <row r="73" spans="1:6" ht="20.25" customHeight="1" thickTop="1" x14ac:dyDescent="0.15">
      <c r="A73" s="53" t="s">
        <v>26</v>
      </c>
      <c r="B73" s="261" t="s">
        <v>492</v>
      </c>
      <c r="C73" s="262"/>
      <c r="D73" s="262"/>
      <c r="E73" s="262"/>
      <c r="F73" s="263"/>
    </row>
    <row r="74" spans="1:6" ht="20.25" customHeight="1" x14ac:dyDescent="0.15">
      <c r="A74" s="264" t="s">
        <v>34</v>
      </c>
      <c r="B74" s="267" t="s">
        <v>27</v>
      </c>
      <c r="C74" s="268" t="s">
        <v>735</v>
      </c>
      <c r="D74" s="238" t="s">
        <v>35</v>
      </c>
      <c r="E74" s="238" t="s">
        <v>28</v>
      </c>
      <c r="F74" s="239" t="s">
        <v>88</v>
      </c>
    </row>
    <row r="75" spans="1:6" ht="20.25" customHeight="1" x14ac:dyDescent="0.15">
      <c r="A75" s="265"/>
      <c r="B75" s="267"/>
      <c r="C75" s="269"/>
      <c r="D75" s="238" t="s">
        <v>36</v>
      </c>
      <c r="E75" s="238" t="s">
        <v>29</v>
      </c>
      <c r="F75" s="239" t="s">
        <v>37</v>
      </c>
    </row>
    <row r="76" spans="1:6" ht="20.25" customHeight="1" x14ac:dyDescent="0.15">
      <c r="A76" s="265"/>
      <c r="B76" s="270">
        <v>44536</v>
      </c>
      <c r="C76" s="271" t="s">
        <v>598</v>
      </c>
      <c r="D76" s="273">
        <v>28160000</v>
      </c>
      <c r="E76" s="273">
        <v>27648500</v>
      </c>
      <c r="F76" s="275">
        <v>0.98183593749999998</v>
      </c>
    </row>
    <row r="77" spans="1:6" ht="20.25" customHeight="1" x14ac:dyDescent="0.15">
      <c r="A77" s="266"/>
      <c r="B77" s="270"/>
      <c r="C77" s="272"/>
      <c r="D77" s="274"/>
      <c r="E77" s="274"/>
      <c r="F77" s="275"/>
    </row>
    <row r="78" spans="1:6" ht="20.25" customHeight="1" x14ac:dyDescent="0.15">
      <c r="A78" s="247" t="s">
        <v>30</v>
      </c>
      <c r="B78" s="240" t="s">
        <v>31</v>
      </c>
      <c r="C78" s="240" t="s">
        <v>723</v>
      </c>
      <c r="D78" s="249" t="s">
        <v>32</v>
      </c>
      <c r="E78" s="249"/>
      <c r="F78" s="250"/>
    </row>
    <row r="79" spans="1:6" ht="20.25" customHeight="1" x14ac:dyDescent="0.15">
      <c r="A79" s="248"/>
      <c r="B79" s="8" t="s">
        <v>157</v>
      </c>
      <c r="C79" s="8" t="s">
        <v>686</v>
      </c>
      <c r="D79" s="251" t="s">
        <v>349</v>
      </c>
      <c r="E79" s="252"/>
      <c r="F79" s="253"/>
    </row>
    <row r="80" spans="1:6" ht="20.25" customHeight="1" x14ac:dyDescent="0.15">
      <c r="A80" s="61" t="s">
        <v>736</v>
      </c>
      <c r="B80" s="254" t="s">
        <v>679</v>
      </c>
      <c r="C80" s="255"/>
      <c r="D80" s="256"/>
      <c r="E80" s="256"/>
      <c r="F80" s="257"/>
    </row>
    <row r="81" spans="1:6" ht="20.25" customHeight="1" x14ac:dyDescent="0.15">
      <c r="A81" s="61" t="s">
        <v>38</v>
      </c>
      <c r="B81" s="258" t="s">
        <v>323</v>
      </c>
      <c r="C81" s="256"/>
      <c r="D81" s="256"/>
      <c r="E81" s="256"/>
      <c r="F81" s="257"/>
    </row>
    <row r="82" spans="1:6" ht="20.25" customHeight="1" thickBot="1" x14ac:dyDescent="0.2">
      <c r="A82" s="54" t="s">
        <v>33</v>
      </c>
      <c r="B82" s="259"/>
      <c r="C82" s="259"/>
      <c r="D82" s="259"/>
      <c r="E82" s="259"/>
      <c r="F82" s="260"/>
    </row>
    <row r="83" spans="1:6" ht="20.25" customHeight="1" thickTop="1" x14ac:dyDescent="0.15">
      <c r="A83" s="53" t="s">
        <v>26</v>
      </c>
      <c r="B83" s="261" t="s">
        <v>493</v>
      </c>
      <c r="C83" s="262"/>
      <c r="D83" s="262"/>
      <c r="E83" s="262"/>
      <c r="F83" s="263"/>
    </row>
    <row r="84" spans="1:6" ht="20.25" customHeight="1" x14ac:dyDescent="0.15">
      <c r="A84" s="264" t="s">
        <v>34</v>
      </c>
      <c r="B84" s="267" t="s">
        <v>27</v>
      </c>
      <c r="C84" s="268" t="s">
        <v>737</v>
      </c>
      <c r="D84" s="238" t="s">
        <v>35</v>
      </c>
      <c r="E84" s="238" t="s">
        <v>28</v>
      </c>
      <c r="F84" s="239" t="s">
        <v>88</v>
      </c>
    </row>
    <row r="85" spans="1:6" ht="20.25" customHeight="1" x14ac:dyDescent="0.15">
      <c r="A85" s="265"/>
      <c r="B85" s="267"/>
      <c r="C85" s="269"/>
      <c r="D85" s="238" t="s">
        <v>36</v>
      </c>
      <c r="E85" s="238" t="s">
        <v>29</v>
      </c>
      <c r="F85" s="239" t="s">
        <v>37</v>
      </c>
    </row>
    <row r="86" spans="1:6" ht="20.25" customHeight="1" x14ac:dyDescent="0.15">
      <c r="A86" s="265"/>
      <c r="B86" s="270">
        <v>44536</v>
      </c>
      <c r="C86" s="271" t="s">
        <v>599</v>
      </c>
      <c r="D86" s="273">
        <v>3000000</v>
      </c>
      <c r="E86" s="273">
        <v>2850000</v>
      </c>
      <c r="F86" s="275">
        <v>0.95</v>
      </c>
    </row>
    <row r="87" spans="1:6" ht="20.25" customHeight="1" x14ac:dyDescent="0.15">
      <c r="A87" s="266"/>
      <c r="B87" s="270"/>
      <c r="C87" s="272"/>
      <c r="D87" s="274"/>
      <c r="E87" s="274"/>
      <c r="F87" s="275"/>
    </row>
    <row r="88" spans="1:6" ht="20.25" customHeight="1" x14ac:dyDescent="0.15">
      <c r="A88" s="247" t="s">
        <v>30</v>
      </c>
      <c r="B88" s="240" t="s">
        <v>31</v>
      </c>
      <c r="C88" s="240" t="s">
        <v>723</v>
      </c>
      <c r="D88" s="249" t="s">
        <v>32</v>
      </c>
      <c r="E88" s="249"/>
      <c r="F88" s="250"/>
    </row>
    <row r="89" spans="1:6" ht="20.25" customHeight="1" x14ac:dyDescent="0.15">
      <c r="A89" s="248"/>
      <c r="B89" s="8" t="s">
        <v>531</v>
      </c>
      <c r="C89" s="8" t="s">
        <v>687</v>
      </c>
      <c r="D89" s="251" t="s">
        <v>600</v>
      </c>
      <c r="E89" s="252"/>
      <c r="F89" s="253"/>
    </row>
    <row r="90" spans="1:6" ht="20.25" customHeight="1" x14ac:dyDescent="0.15">
      <c r="A90" s="61" t="s">
        <v>738</v>
      </c>
      <c r="B90" s="254" t="s">
        <v>135</v>
      </c>
      <c r="C90" s="255"/>
      <c r="D90" s="256"/>
      <c r="E90" s="256"/>
      <c r="F90" s="257"/>
    </row>
    <row r="91" spans="1:6" ht="20.25" customHeight="1" x14ac:dyDescent="0.15">
      <c r="A91" s="61" t="s">
        <v>38</v>
      </c>
      <c r="B91" s="258" t="s">
        <v>288</v>
      </c>
      <c r="C91" s="256"/>
      <c r="D91" s="256"/>
      <c r="E91" s="256"/>
      <c r="F91" s="257"/>
    </row>
    <row r="92" spans="1:6" ht="20.25" customHeight="1" thickBot="1" x14ac:dyDescent="0.2">
      <c r="A92" s="54" t="s">
        <v>33</v>
      </c>
      <c r="B92" s="259"/>
      <c r="C92" s="259"/>
      <c r="D92" s="259"/>
      <c r="E92" s="259"/>
      <c r="F92" s="260"/>
    </row>
    <row r="93" spans="1:6" ht="20.25" customHeight="1" thickTop="1" x14ac:dyDescent="0.15">
      <c r="A93" s="53" t="s">
        <v>26</v>
      </c>
      <c r="B93" s="261" t="s">
        <v>494</v>
      </c>
      <c r="C93" s="262"/>
      <c r="D93" s="262"/>
      <c r="E93" s="262"/>
      <c r="F93" s="263"/>
    </row>
    <row r="94" spans="1:6" ht="20.25" customHeight="1" x14ac:dyDescent="0.15">
      <c r="A94" s="264" t="s">
        <v>34</v>
      </c>
      <c r="B94" s="267" t="s">
        <v>27</v>
      </c>
      <c r="C94" s="268" t="s">
        <v>676</v>
      </c>
      <c r="D94" s="238" t="s">
        <v>35</v>
      </c>
      <c r="E94" s="238" t="s">
        <v>28</v>
      </c>
      <c r="F94" s="239" t="s">
        <v>88</v>
      </c>
    </row>
    <row r="95" spans="1:6" ht="20.25" customHeight="1" x14ac:dyDescent="0.15">
      <c r="A95" s="265"/>
      <c r="B95" s="267"/>
      <c r="C95" s="269"/>
      <c r="D95" s="238" t="s">
        <v>36</v>
      </c>
      <c r="E95" s="238" t="s">
        <v>29</v>
      </c>
      <c r="F95" s="239" t="s">
        <v>37</v>
      </c>
    </row>
    <row r="96" spans="1:6" ht="20.25" customHeight="1" x14ac:dyDescent="0.15">
      <c r="A96" s="265"/>
      <c r="B96" s="270">
        <v>44537</v>
      </c>
      <c r="C96" s="271" t="s">
        <v>601</v>
      </c>
      <c r="D96" s="273">
        <v>1580000</v>
      </c>
      <c r="E96" s="273">
        <v>1496000</v>
      </c>
      <c r="F96" s="275">
        <v>0.94683544303797473</v>
      </c>
    </row>
    <row r="97" spans="1:6" ht="20.25" customHeight="1" x14ac:dyDescent="0.15">
      <c r="A97" s="266"/>
      <c r="B97" s="270"/>
      <c r="C97" s="272"/>
      <c r="D97" s="274"/>
      <c r="E97" s="274"/>
      <c r="F97" s="275"/>
    </row>
    <row r="98" spans="1:6" ht="20.25" customHeight="1" x14ac:dyDescent="0.15">
      <c r="A98" s="247" t="s">
        <v>30</v>
      </c>
      <c r="B98" s="240" t="s">
        <v>31</v>
      </c>
      <c r="C98" s="240" t="s">
        <v>728</v>
      </c>
      <c r="D98" s="249" t="s">
        <v>32</v>
      </c>
      <c r="E98" s="249"/>
      <c r="F98" s="250"/>
    </row>
    <row r="99" spans="1:6" ht="20.25" customHeight="1" x14ac:dyDescent="0.15">
      <c r="A99" s="248"/>
      <c r="B99" s="8" t="s">
        <v>532</v>
      </c>
      <c r="C99" s="8" t="s">
        <v>688</v>
      </c>
      <c r="D99" s="251" t="s">
        <v>602</v>
      </c>
      <c r="E99" s="252"/>
      <c r="F99" s="253"/>
    </row>
    <row r="100" spans="1:6" ht="20.25" customHeight="1" x14ac:dyDescent="0.15">
      <c r="A100" s="61" t="s">
        <v>736</v>
      </c>
      <c r="B100" s="254" t="s">
        <v>135</v>
      </c>
      <c r="C100" s="255"/>
      <c r="D100" s="256"/>
      <c r="E100" s="256"/>
      <c r="F100" s="257"/>
    </row>
    <row r="101" spans="1:6" ht="20.25" customHeight="1" x14ac:dyDescent="0.15">
      <c r="A101" s="61" t="s">
        <v>38</v>
      </c>
      <c r="B101" s="258" t="s">
        <v>270</v>
      </c>
      <c r="C101" s="256"/>
      <c r="D101" s="256"/>
      <c r="E101" s="256"/>
      <c r="F101" s="257"/>
    </row>
    <row r="102" spans="1:6" ht="20.25" customHeight="1" thickBot="1" x14ac:dyDescent="0.2">
      <c r="A102" s="54" t="s">
        <v>33</v>
      </c>
      <c r="B102" s="259"/>
      <c r="C102" s="259"/>
      <c r="D102" s="259"/>
      <c r="E102" s="259"/>
      <c r="F102" s="260"/>
    </row>
    <row r="103" spans="1:6" ht="20.25" customHeight="1" thickTop="1" x14ac:dyDescent="0.15">
      <c r="A103" s="53" t="s">
        <v>26</v>
      </c>
      <c r="B103" s="261" t="s">
        <v>495</v>
      </c>
      <c r="C103" s="262"/>
      <c r="D103" s="262"/>
      <c r="E103" s="262"/>
      <c r="F103" s="263"/>
    </row>
    <row r="104" spans="1:6" ht="20.25" customHeight="1" x14ac:dyDescent="0.15">
      <c r="A104" s="264" t="s">
        <v>34</v>
      </c>
      <c r="B104" s="267" t="s">
        <v>27</v>
      </c>
      <c r="C104" s="268" t="s">
        <v>676</v>
      </c>
      <c r="D104" s="238" t="s">
        <v>35</v>
      </c>
      <c r="E104" s="238" t="s">
        <v>28</v>
      </c>
      <c r="F104" s="239" t="s">
        <v>88</v>
      </c>
    </row>
    <row r="105" spans="1:6" ht="20.25" customHeight="1" x14ac:dyDescent="0.15">
      <c r="A105" s="265"/>
      <c r="B105" s="267"/>
      <c r="C105" s="269"/>
      <c r="D105" s="238" t="s">
        <v>36</v>
      </c>
      <c r="E105" s="238" t="s">
        <v>29</v>
      </c>
      <c r="F105" s="239" t="s">
        <v>37</v>
      </c>
    </row>
    <row r="106" spans="1:6" ht="20.25" customHeight="1" x14ac:dyDescent="0.15">
      <c r="A106" s="265"/>
      <c r="B106" s="270">
        <v>44538</v>
      </c>
      <c r="C106" s="271" t="s">
        <v>603</v>
      </c>
      <c r="D106" s="273">
        <v>18026946.4375</v>
      </c>
      <c r="E106" s="273">
        <v>16360430</v>
      </c>
      <c r="F106" s="275">
        <v>0.90755414716087024</v>
      </c>
    </row>
    <row r="107" spans="1:6" ht="20.25" customHeight="1" x14ac:dyDescent="0.15">
      <c r="A107" s="266"/>
      <c r="B107" s="270"/>
      <c r="C107" s="272"/>
      <c r="D107" s="274"/>
      <c r="E107" s="274"/>
      <c r="F107" s="275"/>
    </row>
    <row r="108" spans="1:6" ht="20.25" customHeight="1" x14ac:dyDescent="0.15">
      <c r="A108" s="247" t="s">
        <v>30</v>
      </c>
      <c r="B108" s="240" t="s">
        <v>31</v>
      </c>
      <c r="C108" s="240" t="s">
        <v>721</v>
      </c>
      <c r="D108" s="249" t="s">
        <v>32</v>
      </c>
      <c r="E108" s="249"/>
      <c r="F108" s="250"/>
    </row>
    <row r="109" spans="1:6" ht="20.25" customHeight="1" x14ac:dyDescent="0.15">
      <c r="A109" s="248"/>
      <c r="B109" s="8" t="s">
        <v>533</v>
      </c>
      <c r="C109" s="8" t="s">
        <v>689</v>
      </c>
      <c r="D109" s="251" t="s">
        <v>604</v>
      </c>
      <c r="E109" s="252"/>
      <c r="F109" s="253"/>
    </row>
    <row r="110" spans="1:6" ht="20.25" customHeight="1" x14ac:dyDescent="0.15">
      <c r="A110" s="61" t="s">
        <v>739</v>
      </c>
      <c r="B110" s="254" t="s">
        <v>690</v>
      </c>
      <c r="C110" s="255"/>
      <c r="D110" s="256"/>
      <c r="E110" s="256"/>
      <c r="F110" s="257"/>
    </row>
    <row r="111" spans="1:6" ht="20.25" customHeight="1" x14ac:dyDescent="0.15">
      <c r="A111" s="61" t="s">
        <v>38</v>
      </c>
      <c r="B111" s="258" t="s">
        <v>272</v>
      </c>
      <c r="C111" s="256"/>
      <c r="D111" s="256"/>
      <c r="E111" s="256"/>
      <c r="F111" s="257"/>
    </row>
    <row r="112" spans="1:6" ht="20.25" customHeight="1" thickBot="1" x14ac:dyDescent="0.2">
      <c r="A112" s="54" t="s">
        <v>33</v>
      </c>
      <c r="B112" s="259"/>
      <c r="C112" s="259"/>
      <c r="D112" s="259"/>
      <c r="E112" s="259"/>
      <c r="F112" s="260"/>
    </row>
    <row r="113" spans="1:6" ht="20.25" customHeight="1" thickTop="1" x14ac:dyDescent="0.15">
      <c r="A113" s="53" t="s">
        <v>26</v>
      </c>
      <c r="B113" s="261" t="s">
        <v>496</v>
      </c>
      <c r="C113" s="262"/>
      <c r="D113" s="262"/>
      <c r="E113" s="262"/>
      <c r="F113" s="263"/>
    </row>
    <row r="114" spans="1:6" ht="20.25" customHeight="1" x14ac:dyDescent="0.15">
      <c r="A114" s="264" t="s">
        <v>34</v>
      </c>
      <c r="B114" s="267" t="s">
        <v>27</v>
      </c>
      <c r="C114" s="268" t="s">
        <v>676</v>
      </c>
      <c r="D114" s="238" t="s">
        <v>35</v>
      </c>
      <c r="E114" s="238" t="s">
        <v>28</v>
      </c>
      <c r="F114" s="239" t="s">
        <v>88</v>
      </c>
    </row>
    <row r="115" spans="1:6" ht="20.25" customHeight="1" x14ac:dyDescent="0.15">
      <c r="A115" s="265"/>
      <c r="B115" s="267"/>
      <c r="C115" s="269"/>
      <c r="D115" s="238" t="s">
        <v>36</v>
      </c>
      <c r="E115" s="238" t="s">
        <v>29</v>
      </c>
      <c r="F115" s="239" t="s">
        <v>37</v>
      </c>
    </row>
    <row r="116" spans="1:6" ht="20.25" customHeight="1" x14ac:dyDescent="0.15">
      <c r="A116" s="265"/>
      <c r="B116" s="270">
        <v>44539</v>
      </c>
      <c r="C116" s="271" t="s">
        <v>605</v>
      </c>
      <c r="D116" s="273">
        <v>2700000</v>
      </c>
      <c r="E116" s="273">
        <v>2585000</v>
      </c>
      <c r="F116" s="275">
        <v>0.95740740740740737</v>
      </c>
    </row>
    <row r="117" spans="1:6" ht="20.25" customHeight="1" x14ac:dyDescent="0.15">
      <c r="A117" s="266"/>
      <c r="B117" s="270"/>
      <c r="C117" s="272"/>
      <c r="D117" s="274"/>
      <c r="E117" s="274"/>
      <c r="F117" s="275"/>
    </row>
    <row r="118" spans="1:6" ht="20.25" customHeight="1" x14ac:dyDescent="0.15">
      <c r="A118" s="247" t="s">
        <v>30</v>
      </c>
      <c r="B118" s="240" t="s">
        <v>31</v>
      </c>
      <c r="C118" s="240" t="s">
        <v>740</v>
      </c>
      <c r="D118" s="249" t="s">
        <v>32</v>
      </c>
      <c r="E118" s="249"/>
      <c r="F118" s="250"/>
    </row>
    <row r="119" spans="1:6" ht="20.25" customHeight="1" x14ac:dyDescent="0.15">
      <c r="A119" s="248"/>
      <c r="B119" s="8" t="s">
        <v>534</v>
      </c>
      <c r="C119" s="8" t="s">
        <v>691</v>
      </c>
      <c r="D119" s="251" t="s">
        <v>606</v>
      </c>
      <c r="E119" s="252"/>
      <c r="F119" s="253"/>
    </row>
    <row r="120" spans="1:6" ht="20.25" customHeight="1" x14ac:dyDescent="0.15">
      <c r="A120" s="61" t="s">
        <v>724</v>
      </c>
      <c r="B120" s="254" t="s">
        <v>135</v>
      </c>
      <c r="C120" s="255"/>
      <c r="D120" s="256"/>
      <c r="E120" s="256"/>
      <c r="F120" s="257"/>
    </row>
    <row r="121" spans="1:6" ht="20.25" customHeight="1" x14ac:dyDescent="0.15">
      <c r="A121" s="61" t="s">
        <v>38</v>
      </c>
      <c r="B121" s="258" t="s">
        <v>270</v>
      </c>
      <c r="C121" s="256"/>
      <c r="D121" s="256"/>
      <c r="E121" s="256"/>
      <c r="F121" s="257"/>
    </row>
    <row r="122" spans="1:6" ht="20.25" customHeight="1" thickBot="1" x14ac:dyDescent="0.2">
      <c r="A122" s="54" t="s">
        <v>33</v>
      </c>
      <c r="B122" s="259"/>
      <c r="C122" s="259"/>
      <c r="D122" s="259"/>
      <c r="E122" s="259"/>
      <c r="F122" s="260"/>
    </row>
    <row r="123" spans="1:6" ht="20.25" customHeight="1" thickTop="1" x14ac:dyDescent="0.15">
      <c r="A123" s="53" t="s">
        <v>26</v>
      </c>
      <c r="B123" s="261" t="s">
        <v>497</v>
      </c>
      <c r="C123" s="262"/>
      <c r="D123" s="262"/>
      <c r="E123" s="262"/>
      <c r="F123" s="263"/>
    </row>
    <row r="124" spans="1:6" ht="20.25" customHeight="1" x14ac:dyDescent="0.15">
      <c r="A124" s="264" t="s">
        <v>34</v>
      </c>
      <c r="B124" s="267" t="s">
        <v>27</v>
      </c>
      <c r="C124" s="268" t="s">
        <v>676</v>
      </c>
      <c r="D124" s="238" t="s">
        <v>35</v>
      </c>
      <c r="E124" s="238" t="s">
        <v>28</v>
      </c>
      <c r="F124" s="239" t="s">
        <v>88</v>
      </c>
    </row>
    <row r="125" spans="1:6" ht="20.25" customHeight="1" x14ac:dyDescent="0.15">
      <c r="A125" s="265"/>
      <c r="B125" s="267"/>
      <c r="C125" s="269"/>
      <c r="D125" s="238" t="s">
        <v>36</v>
      </c>
      <c r="E125" s="238" t="s">
        <v>29</v>
      </c>
      <c r="F125" s="239" t="s">
        <v>37</v>
      </c>
    </row>
    <row r="126" spans="1:6" ht="20.25" customHeight="1" x14ac:dyDescent="0.15">
      <c r="A126" s="265"/>
      <c r="B126" s="270">
        <v>44539</v>
      </c>
      <c r="C126" s="271" t="s">
        <v>608</v>
      </c>
      <c r="D126" s="273">
        <v>103341950</v>
      </c>
      <c r="E126" s="273">
        <v>90692200</v>
      </c>
      <c r="F126" s="275">
        <v>0.87759327165783108</v>
      </c>
    </row>
    <row r="127" spans="1:6" ht="20.25" customHeight="1" x14ac:dyDescent="0.15">
      <c r="A127" s="266"/>
      <c r="B127" s="270"/>
      <c r="C127" s="272"/>
      <c r="D127" s="274"/>
      <c r="E127" s="274"/>
      <c r="F127" s="275"/>
    </row>
    <row r="128" spans="1:6" ht="20.25" customHeight="1" x14ac:dyDescent="0.15">
      <c r="A128" s="247" t="s">
        <v>30</v>
      </c>
      <c r="B128" s="240" t="s">
        <v>31</v>
      </c>
      <c r="C128" s="240" t="s">
        <v>677</v>
      </c>
      <c r="D128" s="249" t="s">
        <v>32</v>
      </c>
      <c r="E128" s="249"/>
      <c r="F128" s="250"/>
    </row>
    <row r="129" spans="1:6" ht="20.25" customHeight="1" x14ac:dyDescent="0.15">
      <c r="A129" s="248"/>
      <c r="B129" s="8" t="s">
        <v>535</v>
      </c>
      <c r="C129" s="8" t="s">
        <v>692</v>
      </c>
      <c r="D129" s="251" t="s">
        <v>610</v>
      </c>
      <c r="E129" s="252"/>
      <c r="F129" s="253"/>
    </row>
    <row r="130" spans="1:6" ht="20.25" customHeight="1" x14ac:dyDescent="0.15">
      <c r="A130" s="61" t="s">
        <v>724</v>
      </c>
      <c r="B130" s="254" t="s">
        <v>423</v>
      </c>
      <c r="C130" s="255"/>
      <c r="D130" s="256"/>
      <c r="E130" s="256"/>
      <c r="F130" s="257"/>
    </row>
    <row r="131" spans="1:6" ht="20.25" customHeight="1" x14ac:dyDescent="0.15">
      <c r="A131" s="61" t="s">
        <v>38</v>
      </c>
      <c r="B131" s="258" t="s">
        <v>570</v>
      </c>
      <c r="C131" s="256"/>
      <c r="D131" s="256"/>
      <c r="E131" s="256"/>
      <c r="F131" s="257"/>
    </row>
    <row r="132" spans="1:6" ht="20.25" customHeight="1" thickBot="1" x14ac:dyDescent="0.2">
      <c r="A132" s="54" t="s">
        <v>33</v>
      </c>
      <c r="B132" s="259"/>
      <c r="C132" s="259"/>
      <c r="D132" s="259"/>
      <c r="E132" s="259"/>
      <c r="F132" s="260"/>
    </row>
    <row r="133" spans="1:6" ht="20.25" customHeight="1" thickTop="1" x14ac:dyDescent="0.15">
      <c r="A133" s="53" t="s">
        <v>26</v>
      </c>
      <c r="B133" s="261" t="s">
        <v>370</v>
      </c>
      <c r="C133" s="262"/>
      <c r="D133" s="262"/>
      <c r="E133" s="262"/>
      <c r="F133" s="263"/>
    </row>
    <row r="134" spans="1:6" ht="20.25" customHeight="1" x14ac:dyDescent="0.15">
      <c r="A134" s="264" t="s">
        <v>34</v>
      </c>
      <c r="B134" s="267" t="s">
        <v>27</v>
      </c>
      <c r="C134" s="268" t="s">
        <v>741</v>
      </c>
      <c r="D134" s="238" t="s">
        <v>35</v>
      </c>
      <c r="E134" s="238" t="s">
        <v>28</v>
      </c>
      <c r="F134" s="239" t="s">
        <v>88</v>
      </c>
    </row>
    <row r="135" spans="1:6" ht="20.25" customHeight="1" x14ac:dyDescent="0.15">
      <c r="A135" s="265"/>
      <c r="B135" s="267"/>
      <c r="C135" s="269"/>
      <c r="D135" s="238" t="s">
        <v>36</v>
      </c>
      <c r="E135" s="238" t="s">
        <v>29</v>
      </c>
      <c r="F135" s="239" t="s">
        <v>37</v>
      </c>
    </row>
    <row r="136" spans="1:6" ht="20.25" customHeight="1" x14ac:dyDescent="0.15">
      <c r="A136" s="265"/>
      <c r="B136" s="270">
        <v>44539</v>
      </c>
      <c r="C136" s="271" t="s">
        <v>612</v>
      </c>
      <c r="D136" s="273">
        <v>37978475</v>
      </c>
      <c r="E136" s="273">
        <v>33324450</v>
      </c>
      <c r="F136" s="275">
        <v>0.87745624330624128</v>
      </c>
    </row>
    <row r="137" spans="1:6" ht="20.25" customHeight="1" x14ac:dyDescent="0.15">
      <c r="A137" s="266"/>
      <c r="B137" s="270"/>
      <c r="C137" s="272"/>
      <c r="D137" s="274"/>
      <c r="E137" s="274"/>
      <c r="F137" s="275"/>
    </row>
    <row r="138" spans="1:6" ht="20.25" customHeight="1" x14ac:dyDescent="0.15">
      <c r="A138" s="247" t="s">
        <v>30</v>
      </c>
      <c r="B138" s="240" t="s">
        <v>31</v>
      </c>
      <c r="C138" s="240" t="s">
        <v>742</v>
      </c>
      <c r="D138" s="249" t="s">
        <v>32</v>
      </c>
      <c r="E138" s="249"/>
      <c r="F138" s="250"/>
    </row>
    <row r="139" spans="1:6" ht="20.25" customHeight="1" x14ac:dyDescent="0.15">
      <c r="A139" s="248"/>
      <c r="B139" s="8" t="s">
        <v>419</v>
      </c>
      <c r="C139" s="8" t="s">
        <v>420</v>
      </c>
      <c r="D139" s="251" t="s">
        <v>613</v>
      </c>
      <c r="E139" s="252"/>
      <c r="F139" s="253"/>
    </row>
    <row r="140" spans="1:6" ht="20.25" customHeight="1" x14ac:dyDescent="0.15">
      <c r="A140" s="61" t="s">
        <v>743</v>
      </c>
      <c r="B140" s="254" t="s">
        <v>423</v>
      </c>
      <c r="C140" s="255"/>
      <c r="D140" s="256"/>
      <c r="E140" s="256"/>
      <c r="F140" s="257"/>
    </row>
    <row r="141" spans="1:6" ht="20.25" customHeight="1" x14ac:dyDescent="0.15">
      <c r="A141" s="61" t="s">
        <v>38</v>
      </c>
      <c r="B141" s="258" t="s">
        <v>571</v>
      </c>
      <c r="C141" s="256"/>
      <c r="D141" s="256"/>
      <c r="E141" s="256"/>
      <c r="F141" s="257"/>
    </row>
    <row r="142" spans="1:6" ht="20.25" customHeight="1" thickBot="1" x14ac:dyDescent="0.2">
      <c r="A142" s="54" t="s">
        <v>33</v>
      </c>
      <c r="B142" s="259"/>
      <c r="C142" s="259"/>
      <c r="D142" s="259"/>
      <c r="E142" s="259"/>
      <c r="F142" s="260"/>
    </row>
    <row r="143" spans="1:6" ht="20.25" customHeight="1" thickTop="1" x14ac:dyDescent="0.15">
      <c r="A143" s="53" t="s">
        <v>26</v>
      </c>
      <c r="B143" s="261" t="s">
        <v>498</v>
      </c>
      <c r="C143" s="262"/>
      <c r="D143" s="262"/>
      <c r="E143" s="262"/>
      <c r="F143" s="263"/>
    </row>
    <row r="144" spans="1:6" ht="20.25" customHeight="1" x14ac:dyDescent="0.15">
      <c r="A144" s="264" t="s">
        <v>34</v>
      </c>
      <c r="B144" s="267" t="s">
        <v>27</v>
      </c>
      <c r="C144" s="268" t="s">
        <v>731</v>
      </c>
      <c r="D144" s="238" t="s">
        <v>35</v>
      </c>
      <c r="E144" s="238" t="s">
        <v>28</v>
      </c>
      <c r="F144" s="239" t="s">
        <v>88</v>
      </c>
    </row>
    <row r="145" spans="1:6" ht="20.25" customHeight="1" x14ac:dyDescent="0.15">
      <c r="A145" s="265"/>
      <c r="B145" s="267"/>
      <c r="C145" s="269"/>
      <c r="D145" s="238" t="s">
        <v>36</v>
      </c>
      <c r="E145" s="238" t="s">
        <v>29</v>
      </c>
      <c r="F145" s="239" t="s">
        <v>37</v>
      </c>
    </row>
    <row r="146" spans="1:6" ht="20.25" customHeight="1" x14ac:dyDescent="0.15">
      <c r="A146" s="265"/>
      <c r="B146" s="270">
        <v>44545</v>
      </c>
      <c r="C146" s="271" t="s">
        <v>614</v>
      </c>
      <c r="D146" s="273">
        <v>2656000</v>
      </c>
      <c r="E146" s="273">
        <v>2527000</v>
      </c>
      <c r="F146" s="275">
        <v>0.95143072289156627</v>
      </c>
    </row>
    <row r="147" spans="1:6" ht="20.25" customHeight="1" x14ac:dyDescent="0.15">
      <c r="A147" s="266"/>
      <c r="B147" s="270"/>
      <c r="C147" s="272"/>
      <c r="D147" s="274"/>
      <c r="E147" s="274"/>
      <c r="F147" s="275"/>
    </row>
    <row r="148" spans="1:6" ht="20.25" customHeight="1" x14ac:dyDescent="0.15">
      <c r="A148" s="247" t="s">
        <v>30</v>
      </c>
      <c r="B148" s="240" t="s">
        <v>31</v>
      </c>
      <c r="C148" s="240" t="s">
        <v>677</v>
      </c>
      <c r="D148" s="249" t="s">
        <v>32</v>
      </c>
      <c r="E148" s="249"/>
      <c r="F148" s="250"/>
    </row>
    <row r="149" spans="1:6" ht="20.25" customHeight="1" x14ac:dyDescent="0.15">
      <c r="A149" s="248"/>
      <c r="B149" s="8" t="s">
        <v>311</v>
      </c>
      <c r="C149" s="8" t="s">
        <v>421</v>
      </c>
      <c r="D149" s="251" t="s">
        <v>615</v>
      </c>
      <c r="E149" s="252"/>
      <c r="F149" s="253"/>
    </row>
    <row r="150" spans="1:6" ht="20.25" customHeight="1" x14ac:dyDescent="0.15">
      <c r="A150" s="61" t="s">
        <v>736</v>
      </c>
      <c r="B150" s="254" t="s">
        <v>135</v>
      </c>
      <c r="C150" s="255"/>
      <c r="D150" s="256"/>
      <c r="E150" s="256"/>
      <c r="F150" s="257"/>
    </row>
    <row r="151" spans="1:6" ht="20.25" customHeight="1" x14ac:dyDescent="0.15">
      <c r="A151" s="61" t="s">
        <v>38</v>
      </c>
      <c r="B151" s="258" t="s">
        <v>270</v>
      </c>
      <c r="C151" s="256"/>
      <c r="D151" s="256"/>
      <c r="E151" s="256"/>
      <c r="F151" s="257"/>
    </row>
    <row r="152" spans="1:6" ht="20.25" customHeight="1" thickBot="1" x14ac:dyDescent="0.2">
      <c r="A152" s="54" t="s">
        <v>33</v>
      </c>
      <c r="B152" s="259"/>
      <c r="C152" s="259"/>
      <c r="D152" s="259"/>
      <c r="E152" s="259"/>
      <c r="F152" s="260"/>
    </row>
    <row r="153" spans="1:6" ht="20.25" customHeight="1" thickTop="1" x14ac:dyDescent="0.15">
      <c r="A153" s="53" t="s">
        <v>26</v>
      </c>
      <c r="B153" s="261" t="s">
        <v>499</v>
      </c>
      <c r="C153" s="262"/>
      <c r="D153" s="262"/>
      <c r="E153" s="262"/>
      <c r="F153" s="263"/>
    </row>
    <row r="154" spans="1:6" ht="20.25" customHeight="1" x14ac:dyDescent="0.15">
      <c r="A154" s="264" t="s">
        <v>34</v>
      </c>
      <c r="B154" s="267" t="s">
        <v>27</v>
      </c>
      <c r="C154" s="268" t="s">
        <v>731</v>
      </c>
      <c r="D154" s="238" t="s">
        <v>35</v>
      </c>
      <c r="E154" s="238" t="s">
        <v>28</v>
      </c>
      <c r="F154" s="239" t="s">
        <v>88</v>
      </c>
    </row>
    <row r="155" spans="1:6" ht="20.25" customHeight="1" x14ac:dyDescent="0.15">
      <c r="A155" s="265"/>
      <c r="B155" s="267"/>
      <c r="C155" s="269"/>
      <c r="D155" s="238" t="s">
        <v>36</v>
      </c>
      <c r="E155" s="238" t="s">
        <v>29</v>
      </c>
      <c r="F155" s="239" t="s">
        <v>37</v>
      </c>
    </row>
    <row r="156" spans="1:6" ht="20.25" customHeight="1" x14ac:dyDescent="0.15">
      <c r="A156" s="265"/>
      <c r="B156" s="270">
        <v>44545</v>
      </c>
      <c r="C156" s="271" t="s">
        <v>617</v>
      </c>
      <c r="D156" s="273">
        <v>3831300</v>
      </c>
      <c r="E156" s="273">
        <v>3534300</v>
      </c>
      <c r="F156" s="275">
        <v>0.92248062015503873</v>
      </c>
    </row>
    <row r="157" spans="1:6" ht="20.25" customHeight="1" x14ac:dyDescent="0.15">
      <c r="A157" s="266"/>
      <c r="B157" s="270"/>
      <c r="C157" s="272"/>
      <c r="D157" s="274"/>
      <c r="E157" s="274"/>
      <c r="F157" s="275"/>
    </row>
    <row r="158" spans="1:6" ht="20.25" customHeight="1" x14ac:dyDescent="0.15">
      <c r="A158" s="247" t="s">
        <v>30</v>
      </c>
      <c r="B158" s="240" t="s">
        <v>31</v>
      </c>
      <c r="C158" s="240" t="s">
        <v>734</v>
      </c>
      <c r="D158" s="249" t="s">
        <v>32</v>
      </c>
      <c r="E158" s="249"/>
      <c r="F158" s="250"/>
    </row>
    <row r="159" spans="1:6" ht="20.25" customHeight="1" x14ac:dyDescent="0.15">
      <c r="A159" s="248"/>
      <c r="B159" s="8" t="s">
        <v>536</v>
      </c>
      <c r="C159" s="8" t="s">
        <v>693</v>
      </c>
      <c r="D159" s="251" t="s">
        <v>618</v>
      </c>
      <c r="E159" s="252"/>
      <c r="F159" s="253"/>
    </row>
    <row r="160" spans="1:6" ht="20.25" customHeight="1" x14ac:dyDescent="0.15">
      <c r="A160" s="61" t="s">
        <v>724</v>
      </c>
      <c r="B160" s="254" t="s">
        <v>135</v>
      </c>
      <c r="C160" s="255"/>
      <c r="D160" s="256"/>
      <c r="E160" s="256"/>
      <c r="F160" s="257"/>
    </row>
    <row r="161" spans="1:6" ht="20.25" customHeight="1" x14ac:dyDescent="0.15">
      <c r="A161" s="61" t="s">
        <v>38</v>
      </c>
      <c r="B161" s="258" t="s">
        <v>417</v>
      </c>
      <c r="C161" s="256"/>
      <c r="D161" s="256"/>
      <c r="E161" s="256"/>
      <c r="F161" s="257"/>
    </row>
    <row r="162" spans="1:6" ht="20.25" customHeight="1" thickBot="1" x14ac:dyDescent="0.2">
      <c r="A162" s="54" t="s">
        <v>33</v>
      </c>
      <c r="B162" s="259"/>
      <c r="C162" s="259"/>
      <c r="D162" s="259"/>
      <c r="E162" s="259"/>
      <c r="F162" s="260"/>
    </row>
    <row r="163" spans="1:6" ht="20.25" customHeight="1" thickTop="1" x14ac:dyDescent="0.15">
      <c r="A163" s="53" t="s">
        <v>26</v>
      </c>
      <c r="B163" s="261" t="s">
        <v>500</v>
      </c>
      <c r="C163" s="262"/>
      <c r="D163" s="262"/>
      <c r="E163" s="262"/>
      <c r="F163" s="263"/>
    </row>
    <row r="164" spans="1:6" ht="20.25" customHeight="1" x14ac:dyDescent="0.15">
      <c r="A164" s="264" t="s">
        <v>34</v>
      </c>
      <c r="B164" s="267" t="s">
        <v>27</v>
      </c>
      <c r="C164" s="268" t="s">
        <v>729</v>
      </c>
      <c r="D164" s="238" t="s">
        <v>35</v>
      </c>
      <c r="E164" s="238" t="s">
        <v>28</v>
      </c>
      <c r="F164" s="239" t="s">
        <v>88</v>
      </c>
    </row>
    <row r="165" spans="1:6" ht="20.25" customHeight="1" x14ac:dyDescent="0.15">
      <c r="A165" s="265"/>
      <c r="B165" s="267"/>
      <c r="C165" s="269"/>
      <c r="D165" s="238" t="s">
        <v>36</v>
      </c>
      <c r="E165" s="238" t="s">
        <v>29</v>
      </c>
      <c r="F165" s="239" t="s">
        <v>37</v>
      </c>
    </row>
    <row r="166" spans="1:6" ht="20.25" customHeight="1" x14ac:dyDescent="0.15">
      <c r="A166" s="265"/>
      <c r="B166" s="270">
        <v>44545</v>
      </c>
      <c r="C166" s="271" t="s">
        <v>619</v>
      </c>
      <c r="D166" s="273">
        <v>2354000</v>
      </c>
      <c r="E166" s="273">
        <v>2255000</v>
      </c>
      <c r="F166" s="275">
        <v>0.95794392523364491</v>
      </c>
    </row>
    <row r="167" spans="1:6" ht="20.25" customHeight="1" x14ac:dyDescent="0.15">
      <c r="A167" s="266"/>
      <c r="B167" s="270"/>
      <c r="C167" s="272"/>
      <c r="D167" s="274"/>
      <c r="E167" s="274"/>
      <c r="F167" s="275"/>
    </row>
    <row r="168" spans="1:6" ht="20.25" customHeight="1" x14ac:dyDescent="0.15">
      <c r="A168" s="247" t="s">
        <v>30</v>
      </c>
      <c r="B168" s="240" t="s">
        <v>31</v>
      </c>
      <c r="C168" s="240" t="s">
        <v>744</v>
      </c>
      <c r="D168" s="249" t="s">
        <v>32</v>
      </c>
      <c r="E168" s="249"/>
      <c r="F168" s="250"/>
    </row>
    <row r="169" spans="1:6" ht="20.25" customHeight="1" x14ac:dyDescent="0.15">
      <c r="A169" s="248"/>
      <c r="B169" s="8" t="s">
        <v>171</v>
      </c>
      <c r="C169" s="8" t="s">
        <v>694</v>
      </c>
      <c r="D169" s="251" t="s">
        <v>620</v>
      </c>
      <c r="E169" s="252"/>
      <c r="F169" s="253"/>
    </row>
    <row r="170" spans="1:6" ht="20.25" customHeight="1" x14ac:dyDescent="0.15">
      <c r="A170" s="61" t="s">
        <v>722</v>
      </c>
      <c r="B170" s="254" t="s">
        <v>135</v>
      </c>
      <c r="C170" s="255"/>
      <c r="D170" s="256"/>
      <c r="E170" s="256"/>
      <c r="F170" s="257"/>
    </row>
    <row r="171" spans="1:6" ht="20.25" customHeight="1" x14ac:dyDescent="0.15">
      <c r="A171" s="61" t="s">
        <v>38</v>
      </c>
      <c r="B171" s="258" t="s">
        <v>270</v>
      </c>
      <c r="C171" s="256"/>
      <c r="D171" s="256"/>
      <c r="E171" s="256"/>
      <c r="F171" s="257"/>
    </row>
    <row r="172" spans="1:6" ht="20.25" customHeight="1" thickBot="1" x14ac:dyDescent="0.2">
      <c r="A172" s="54" t="s">
        <v>33</v>
      </c>
      <c r="B172" s="259"/>
      <c r="C172" s="259"/>
      <c r="D172" s="259"/>
      <c r="E172" s="259"/>
      <c r="F172" s="260"/>
    </row>
    <row r="173" spans="1:6" ht="20.25" customHeight="1" thickTop="1" x14ac:dyDescent="0.15">
      <c r="A173" s="53" t="s">
        <v>26</v>
      </c>
      <c r="B173" s="261" t="s">
        <v>501</v>
      </c>
      <c r="C173" s="262"/>
      <c r="D173" s="262"/>
      <c r="E173" s="262"/>
      <c r="F173" s="263"/>
    </row>
    <row r="174" spans="1:6" ht="20.25" customHeight="1" x14ac:dyDescent="0.15">
      <c r="A174" s="264" t="s">
        <v>34</v>
      </c>
      <c r="B174" s="267" t="s">
        <v>27</v>
      </c>
      <c r="C174" s="268" t="s">
        <v>720</v>
      </c>
      <c r="D174" s="238" t="s">
        <v>35</v>
      </c>
      <c r="E174" s="238" t="s">
        <v>28</v>
      </c>
      <c r="F174" s="239" t="s">
        <v>88</v>
      </c>
    </row>
    <row r="175" spans="1:6" ht="20.25" customHeight="1" x14ac:dyDescent="0.15">
      <c r="A175" s="265"/>
      <c r="B175" s="267"/>
      <c r="C175" s="269"/>
      <c r="D175" s="238" t="s">
        <v>36</v>
      </c>
      <c r="E175" s="238" t="s">
        <v>29</v>
      </c>
      <c r="F175" s="239" t="s">
        <v>37</v>
      </c>
    </row>
    <row r="176" spans="1:6" ht="20.25" customHeight="1" x14ac:dyDescent="0.15">
      <c r="A176" s="265"/>
      <c r="B176" s="270">
        <v>44551</v>
      </c>
      <c r="C176" s="271" t="s">
        <v>622</v>
      </c>
      <c r="D176" s="273">
        <v>1270000</v>
      </c>
      <c r="E176" s="273">
        <v>1206000</v>
      </c>
      <c r="F176" s="275">
        <v>0.94960629921259843</v>
      </c>
    </row>
    <row r="177" spans="1:6" ht="20.25" customHeight="1" x14ac:dyDescent="0.15">
      <c r="A177" s="266"/>
      <c r="B177" s="270"/>
      <c r="C177" s="272"/>
      <c r="D177" s="274"/>
      <c r="E177" s="274"/>
      <c r="F177" s="275"/>
    </row>
    <row r="178" spans="1:6" ht="20.25" customHeight="1" x14ac:dyDescent="0.15">
      <c r="A178" s="247" t="s">
        <v>30</v>
      </c>
      <c r="B178" s="240" t="s">
        <v>31</v>
      </c>
      <c r="C178" s="240" t="s">
        <v>740</v>
      </c>
      <c r="D178" s="249" t="s">
        <v>32</v>
      </c>
      <c r="E178" s="249"/>
      <c r="F178" s="250"/>
    </row>
    <row r="179" spans="1:6" ht="20.25" customHeight="1" x14ac:dyDescent="0.15">
      <c r="A179" s="248"/>
      <c r="B179" s="8" t="s">
        <v>306</v>
      </c>
      <c r="C179" s="8" t="s">
        <v>695</v>
      </c>
      <c r="D179" s="251" t="s">
        <v>623</v>
      </c>
      <c r="E179" s="252"/>
      <c r="F179" s="253"/>
    </row>
    <row r="180" spans="1:6" ht="20.25" customHeight="1" x14ac:dyDescent="0.15">
      <c r="A180" s="61" t="s">
        <v>745</v>
      </c>
      <c r="B180" s="254" t="s">
        <v>135</v>
      </c>
      <c r="C180" s="255"/>
      <c r="D180" s="256"/>
      <c r="E180" s="256"/>
      <c r="F180" s="257"/>
    </row>
    <row r="181" spans="1:6" ht="20.25" customHeight="1" x14ac:dyDescent="0.15">
      <c r="A181" s="61" t="s">
        <v>38</v>
      </c>
      <c r="B181" s="258" t="s">
        <v>287</v>
      </c>
      <c r="C181" s="256"/>
      <c r="D181" s="256"/>
      <c r="E181" s="256"/>
      <c r="F181" s="257"/>
    </row>
    <row r="182" spans="1:6" ht="20.25" customHeight="1" thickBot="1" x14ac:dyDescent="0.2">
      <c r="A182" s="54" t="s">
        <v>33</v>
      </c>
      <c r="B182" s="259"/>
      <c r="C182" s="259"/>
      <c r="D182" s="259"/>
      <c r="E182" s="259"/>
      <c r="F182" s="260"/>
    </row>
    <row r="183" spans="1:6" ht="20.25" customHeight="1" thickTop="1" x14ac:dyDescent="0.15">
      <c r="A183" s="53" t="s">
        <v>26</v>
      </c>
      <c r="B183" s="261" t="s">
        <v>502</v>
      </c>
      <c r="C183" s="262"/>
      <c r="D183" s="262"/>
      <c r="E183" s="262"/>
      <c r="F183" s="263"/>
    </row>
    <row r="184" spans="1:6" ht="20.25" customHeight="1" x14ac:dyDescent="0.15">
      <c r="A184" s="264" t="s">
        <v>34</v>
      </c>
      <c r="B184" s="267" t="s">
        <v>27</v>
      </c>
      <c r="C184" s="268" t="s">
        <v>746</v>
      </c>
      <c r="D184" s="238" t="s">
        <v>35</v>
      </c>
      <c r="E184" s="238" t="s">
        <v>28</v>
      </c>
      <c r="F184" s="239" t="s">
        <v>88</v>
      </c>
    </row>
    <row r="185" spans="1:6" ht="20.25" customHeight="1" x14ac:dyDescent="0.15">
      <c r="A185" s="265"/>
      <c r="B185" s="267"/>
      <c r="C185" s="269"/>
      <c r="D185" s="238" t="s">
        <v>36</v>
      </c>
      <c r="E185" s="238" t="s">
        <v>29</v>
      </c>
      <c r="F185" s="239" t="s">
        <v>37</v>
      </c>
    </row>
    <row r="186" spans="1:6" ht="20.25" customHeight="1" x14ac:dyDescent="0.15">
      <c r="A186" s="265"/>
      <c r="B186" s="270">
        <v>44552</v>
      </c>
      <c r="C186" s="271" t="s">
        <v>624</v>
      </c>
      <c r="D186" s="273">
        <v>129671538.26086956</v>
      </c>
      <c r="E186" s="273">
        <v>127267800</v>
      </c>
      <c r="F186" s="275">
        <v>0.98146286923786008</v>
      </c>
    </row>
    <row r="187" spans="1:6" ht="20.25" customHeight="1" x14ac:dyDescent="0.15">
      <c r="A187" s="266"/>
      <c r="B187" s="270"/>
      <c r="C187" s="272"/>
      <c r="D187" s="274"/>
      <c r="E187" s="274"/>
      <c r="F187" s="275"/>
    </row>
    <row r="188" spans="1:6" ht="20.25" customHeight="1" x14ac:dyDescent="0.15">
      <c r="A188" s="247" t="s">
        <v>30</v>
      </c>
      <c r="B188" s="240" t="s">
        <v>31</v>
      </c>
      <c r="C188" s="240" t="s">
        <v>742</v>
      </c>
      <c r="D188" s="249" t="s">
        <v>32</v>
      </c>
      <c r="E188" s="249"/>
      <c r="F188" s="250"/>
    </row>
    <row r="189" spans="1:6" ht="20.25" customHeight="1" x14ac:dyDescent="0.15">
      <c r="A189" s="248"/>
      <c r="B189" s="8" t="s">
        <v>412</v>
      </c>
      <c r="C189" s="8" t="s">
        <v>426</v>
      </c>
      <c r="D189" s="251" t="s">
        <v>425</v>
      </c>
      <c r="E189" s="252"/>
      <c r="F189" s="253"/>
    </row>
    <row r="190" spans="1:6" ht="20.25" customHeight="1" x14ac:dyDescent="0.15">
      <c r="A190" s="61" t="s">
        <v>747</v>
      </c>
      <c r="B190" s="254" t="s">
        <v>696</v>
      </c>
      <c r="C190" s="255"/>
      <c r="D190" s="256"/>
      <c r="E190" s="256"/>
      <c r="F190" s="257"/>
    </row>
    <row r="191" spans="1:6" ht="20.25" customHeight="1" x14ac:dyDescent="0.15">
      <c r="A191" s="61" t="s">
        <v>38</v>
      </c>
      <c r="B191" s="258" t="s">
        <v>323</v>
      </c>
      <c r="C191" s="256"/>
      <c r="D191" s="256"/>
      <c r="E191" s="256"/>
      <c r="F191" s="257"/>
    </row>
    <row r="192" spans="1:6" ht="20.25" customHeight="1" thickBot="1" x14ac:dyDescent="0.2">
      <c r="A192" s="54" t="s">
        <v>33</v>
      </c>
      <c r="B192" s="259"/>
      <c r="C192" s="259"/>
      <c r="D192" s="259"/>
      <c r="E192" s="259"/>
      <c r="F192" s="260"/>
    </row>
    <row r="193" spans="1:6" ht="20.25" customHeight="1" thickTop="1" x14ac:dyDescent="0.15">
      <c r="A193" s="53" t="s">
        <v>26</v>
      </c>
      <c r="B193" s="261" t="s">
        <v>503</v>
      </c>
      <c r="C193" s="262"/>
      <c r="D193" s="262"/>
      <c r="E193" s="262"/>
      <c r="F193" s="263"/>
    </row>
    <row r="194" spans="1:6" ht="20.25" customHeight="1" x14ac:dyDescent="0.15">
      <c r="A194" s="264" t="s">
        <v>34</v>
      </c>
      <c r="B194" s="267" t="s">
        <v>27</v>
      </c>
      <c r="C194" s="268" t="s">
        <v>676</v>
      </c>
      <c r="D194" s="238" t="s">
        <v>35</v>
      </c>
      <c r="E194" s="238" t="s">
        <v>28</v>
      </c>
      <c r="F194" s="239" t="s">
        <v>88</v>
      </c>
    </row>
    <row r="195" spans="1:6" ht="20.25" customHeight="1" x14ac:dyDescent="0.15">
      <c r="A195" s="265"/>
      <c r="B195" s="267"/>
      <c r="C195" s="269"/>
      <c r="D195" s="238" t="s">
        <v>36</v>
      </c>
      <c r="E195" s="238" t="s">
        <v>29</v>
      </c>
      <c r="F195" s="239" t="s">
        <v>37</v>
      </c>
    </row>
    <row r="196" spans="1:6" ht="20.25" customHeight="1" x14ac:dyDescent="0.15">
      <c r="A196" s="265"/>
      <c r="B196" s="270">
        <v>44552</v>
      </c>
      <c r="C196" s="271" t="s">
        <v>624</v>
      </c>
      <c r="D196" s="273">
        <v>3600000</v>
      </c>
      <c r="E196" s="273">
        <v>3600000</v>
      </c>
      <c r="F196" s="275">
        <v>1</v>
      </c>
    </row>
    <row r="197" spans="1:6" ht="20.25" customHeight="1" x14ac:dyDescent="0.15">
      <c r="A197" s="266"/>
      <c r="B197" s="270"/>
      <c r="C197" s="272"/>
      <c r="D197" s="274"/>
      <c r="E197" s="274"/>
      <c r="F197" s="275"/>
    </row>
    <row r="198" spans="1:6" ht="20.25" customHeight="1" x14ac:dyDescent="0.15">
      <c r="A198" s="247" t="s">
        <v>30</v>
      </c>
      <c r="B198" s="240" t="s">
        <v>31</v>
      </c>
      <c r="C198" s="240" t="s">
        <v>742</v>
      </c>
      <c r="D198" s="249" t="s">
        <v>32</v>
      </c>
      <c r="E198" s="249"/>
      <c r="F198" s="250"/>
    </row>
    <row r="199" spans="1:6" ht="20.25" customHeight="1" x14ac:dyDescent="0.15">
      <c r="A199" s="248"/>
      <c r="B199" s="8" t="s">
        <v>116</v>
      </c>
      <c r="C199" s="8" t="s">
        <v>697</v>
      </c>
      <c r="D199" s="251" t="s">
        <v>626</v>
      </c>
      <c r="E199" s="252"/>
      <c r="F199" s="253"/>
    </row>
    <row r="200" spans="1:6" ht="20.25" customHeight="1" x14ac:dyDescent="0.15">
      <c r="A200" s="61" t="s">
        <v>722</v>
      </c>
      <c r="B200" s="254" t="s">
        <v>135</v>
      </c>
      <c r="C200" s="255"/>
      <c r="D200" s="256"/>
      <c r="E200" s="256"/>
      <c r="F200" s="257"/>
    </row>
    <row r="201" spans="1:6" ht="20.25" customHeight="1" x14ac:dyDescent="0.15">
      <c r="A201" s="61" t="s">
        <v>38</v>
      </c>
      <c r="B201" s="258" t="s">
        <v>323</v>
      </c>
      <c r="C201" s="256"/>
      <c r="D201" s="256"/>
      <c r="E201" s="256"/>
      <c r="F201" s="257"/>
    </row>
    <row r="202" spans="1:6" ht="20.25" customHeight="1" thickBot="1" x14ac:dyDescent="0.2">
      <c r="A202" s="54" t="s">
        <v>33</v>
      </c>
      <c r="B202" s="259"/>
      <c r="C202" s="259"/>
      <c r="D202" s="259"/>
      <c r="E202" s="259"/>
      <c r="F202" s="260"/>
    </row>
    <row r="203" spans="1:6" ht="20.25" customHeight="1" thickTop="1" x14ac:dyDescent="0.15">
      <c r="A203" s="53" t="s">
        <v>26</v>
      </c>
      <c r="B203" s="261" t="s">
        <v>504</v>
      </c>
      <c r="C203" s="262"/>
      <c r="D203" s="262"/>
      <c r="E203" s="262"/>
      <c r="F203" s="263"/>
    </row>
    <row r="204" spans="1:6" ht="20.25" customHeight="1" x14ac:dyDescent="0.15">
      <c r="A204" s="264" t="s">
        <v>34</v>
      </c>
      <c r="B204" s="267" t="s">
        <v>27</v>
      </c>
      <c r="C204" s="268" t="s">
        <v>720</v>
      </c>
      <c r="D204" s="238" t="s">
        <v>35</v>
      </c>
      <c r="E204" s="238" t="s">
        <v>28</v>
      </c>
      <c r="F204" s="239" t="s">
        <v>88</v>
      </c>
    </row>
    <row r="205" spans="1:6" ht="20.25" customHeight="1" x14ac:dyDescent="0.15">
      <c r="A205" s="265"/>
      <c r="B205" s="267"/>
      <c r="C205" s="269"/>
      <c r="D205" s="238" t="s">
        <v>36</v>
      </c>
      <c r="E205" s="238" t="s">
        <v>29</v>
      </c>
      <c r="F205" s="239" t="s">
        <v>37</v>
      </c>
    </row>
    <row r="206" spans="1:6" ht="20.25" customHeight="1" x14ac:dyDescent="0.15">
      <c r="A206" s="265"/>
      <c r="B206" s="270">
        <v>44552</v>
      </c>
      <c r="C206" s="271" t="s">
        <v>624</v>
      </c>
      <c r="D206" s="273">
        <v>3600000</v>
      </c>
      <c r="E206" s="273">
        <v>3600000</v>
      </c>
      <c r="F206" s="275">
        <v>1</v>
      </c>
    </row>
    <row r="207" spans="1:6" ht="20.25" customHeight="1" x14ac:dyDescent="0.15">
      <c r="A207" s="266"/>
      <c r="B207" s="270"/>
      <c r="C207" s="272"/>
      <c r="D207" s="274"/>
      <c r="E207" s="274"/>
      <c r="F207" s="275"/>
    </row>
    <row r="208" spans="1:6" ht="20.25" customHeight="1" x14ac:dyDescent="0.15">
      <c r="A208" s="247" t="s">
        <v>30</v>
      </c>
      <c r="B208" s="240" t="s">
        <v>31</v>
      </c>
      <c r="C208" s="240" t="s">
        <v>677</v>
      </c>
      <c r="D208" s="249" t="s">
        <v>32</v>
      </c>
      <c r="E208" s="249"/>
      <c r="F208" s="250"/>
    </row>
    <row r="209" spans="1:6" ht="20.25" customHeight="1" x14ac:dyDescent="0.15">
      <c r="A209" s="248"/>
      <c r="B209" s="8" t="s">
        <v>537</v>
      </c>
      <c r="C209" s="8" t="s">
        <v>698</v>
      </c>
      <c r="D209" s="251" t="s">
        <v>628</v>
      </c>
      <c r="E209" s="252"/>
      <c r="F209" s="253"/>
    </row>
    <row r="210" spans="1:6" ht="20.25" customHeight="1" x14ac:dyDescent="0.15">
      <c r="A210" s="61" t="s">
        <v>748</v>
      </c>
      <c r="B210" s="254" t="s">
        <v>135</v>
      </c>
      <c r="C210" s="255"/>
      <c r="D210" s="256"/>
      <c r="E210" s="256"/>
      <c r="F210" s="257"/>
    </row>
    <row r="211" spans="1:6" ht="20.25" customHeight="1" x14ac:dyDescent="0.15">
      <c r="A211" s="61" t="s">
        <v>38</v>
      </c>
      <c r="B211" s="258" t="s">
        <v>323</v>
      </c>
      <c r="C211" s="256"/>
      <c r="D211" s="256"/>
      <c r="E211" s="256"/>
      <c r="F211" s="257"/>
    </row>
    <row r="212" spans="1:6" ht="20.25" customHeight="1" thickBot="1" x14ac:dyDescent="0.2">
      <c r="A212" s="54" t="s">
        <v>33</v>
      </c>
      <c r="B212" s="259"/>
      <c r="C212" s="259"/>
      <c r="D212" s="259"/>
      <c r="E212" s="259"/>
      <c r="F212" s="260"/>
    </row>
    <row r="213" spans="1:6" ht="20.25" customHeight="1" thickTop="1" x14ac:dyDescent="0.15">
      <c r="A213" s="53" t="s">
        <v>26</v>
      </c>
      <c r="B213" s="261" t="s">
        <v>505</v>
      </c>
      <c r="C213" s="262"/>
      <c r="D213" s="262"/>
      <c r="E213" s="262"/>
      <c r="F213" s="263"/>
    </row>
    <row r="214" spans="1:6" ht="20.25" customHeight="1" x14ac:dyDescent="0.15">
      <c r="A214" s="264" t="s">
        <v>34</v>
      </c>
      <c r="B214" s="267" t="s">
        <v>27</v>
      </c>
      <c r="C214" s="268" t="s">
        <v>749</v>
      </c>
      <c r="D214" s="238" t="s">
        <v>35</v>
      </c>
      <c r="E214" s="238" t="s">
        <v>28</v>
      </c>
      <c r="F214" s="239" t="s">
        <v>88</v>
      </c>
    </row>
    <row r="215" spans="1:6" ht="20.25" customHeight="1" x14ac:dyDescent="0.15">
      <c r="A215" s="265"/>
      <c r="B215" s="267"/>
      <c r="C215" s="269"/>
      <c r="D215" s="238" t="s">
        <v>36</v>
      </c>
      <c r="E215" s="238" t="s">
        <v>29</v>
      </c>
      <c r="F215" s="239" t="s">
        <v>37</v>
      </c>
    </row>
    <row r="216" spans="1:6" ht="20.25" customHeight="1" x14ac:dyDescent="0.15">
      <c r="A216" s="265"/>
      <c r="B216" s="270">
        <v>44553</v>
      </c>
      <c r="C216" s="271" t="s">
        <v>630</v>
      </c>
      <c r="D216" s="273">
        <v>43735719</v>
      </c>
      <c r="E216" s="273">
        <v>39537000</v>
      </c>
      <c r="F216" s="275">
        <v>0.90399794273417566</v>
      </c>
    </row>
    <row r="217" spans="1:6" ht="20.25" customHeight="1" x14ac:dyDescent="0.15">
      <c r="A217" s="266"/>
      <c r="B217" s="270"/>
      <c r="C217" s="272"/>
      <c r="D217" s="274"/>
      <c r="E217" s="274"/>
      <c r="F217" s="275"/>
    </row>
    <row r="218" spans="1:6" ht="20.25" customHeight="1" x14ac:dyDescent="0.15">
      <c r="A218" s="247" t="s">
        <v>30</v>
      </c>
      <c r="B218" s="240" t="s">
        <v>31</v>
      </c>
      <c r="C218" s="240" t="s">
        <v>677</v>
      </c>
      <c r="D218" s="249" t="s">
        <v>32</v>
      </c>
      <c r="E218" s="249"/>
      <c r="F218" s="250"/>
    </row>
    <row r="219" spans="1:6" ht="20.25" customHeight="1" x14ac:dyDescent="0.15">
      <c r="A219" s="248"/>
      <c r="B219" s="8" t="s">
        <v>474</v>
      </c>
      <c r="C219" s="8" t="s">
        <v>699</v>
      </c>
      <c r="D219" s="251" t="s">
        <v>632</v>
      </c>
      <c r="E219" s="252"/>
      <c r="F219" s="253"/>
    </row>
    <row r="220" spans="1:6" ht="20.25" customHeight="1" x14ac:dyDescent="0.15">
      <c r="A220" s="61" t="s">
        <v>739</v>
      </c>
      <c r="B220" s="254" t="s">
        <v>700</v>
      </c>
      <c r="C220" s="255"/>
      <c r="D220" s="256"/>
      <c r="E220" s="256"/>
      <c r="F220" s="257"/>
    </row>
    <row r="221" spans="1:6" ht="20.25" customHeight="1" x14ac:dyDescent="0.15">
      <c r="A221" s="61" t="s">
        <v>38</v>
      </c>
      <c r="B221" s="258" t="s">
        <v>289</v>
      </c>
      <c r="C221" s="256"/>
      <c r="D221" s="256"/>
      <c r="E221" s="256"/>
      <c r="F221" s="257"/>
    </row>
    <row r="222" spans="1:6" ht="20.25" customHeight="1" thickBot="1" x14ac:dyDescent="0.2">
      <c r="A222" s="54" t="s">
        <v>33</v>
      </c>
      <c r="B222" s="259"/>
      <c r="C222" s="259"/>
      <c r="D222" s="259"/>
      <c r="E222" s="259"/>
      <c r="F222" s="260"/>
    </row>
    <row r="223" spans="1:6" ht="20.25" customHeight="1" thickTop="1" x14ac:dyDescent="0.15">
      <c r="A223" s="53" t="s">
        <v>26</v>
      </c>
      <c r="B223" s="261" t="s">
        <v>506</v>
      </c>
      <c r="C223" s="262"/>
      <c r="D223" s="262"/>
      <c r="E223" s="262"/>
      <c r="F223" s="263"/>
    </row>
    <row r="224" spans="1:6" ht="20.25" customHeight="1" x14ac:dyDescent="0.15">
      <c r="A224" s="264" t="s">
        <v>34</v>
      </c>
      <c r="B224" s="267" t="s">
        <v>27</v>
      </c>
      <c r="C224" s="268" t="s">
        <v>735</v>
      </c>
      <c r="D224" s="238" t="s">
        <v>35</v>
      </c>
      <c r="E224" s="238" t="s">
        <v>28</v>
      </c>
      <c r="F224" s="239" t="s">
        <v>88</v>
      </c>
    </row>
    <row r="225" spans="1:6" ht="20.25" customHeight="1" x14ac:dyDescent="0.15">
      <c r="A225" s="265"/>
      <c r="B225" s="267"/>
      <c r="C225" s="269"/>
      <c r="D225" s="238" t="s">
        <v>36</v>
      </c>
      <c r="E225" s="238" t="s">
        <v>29</v>
      </c>
      <c r="F225" s="239" t="s">
        <v>37</v>
      </c>
    </row>
    <row r="226" spans="1:6" ht="20.25" customHeight="1" x14ac:dyDescent="0.15">
      <c r="A226" s="265"/>
      <c r="B226" s="270">
        <v>44553</v>
      </c>
      <c r="C226" s="271" t="s">
        <v>630</v>
      </c>
      <c r="D226" s="273">
        <v>43597857</v>
      </c>
      <c r="E226" s="273">
        <v>39537000</v>
      </c>
      <c r="F226" s="275">
        <v>0.90685649985043992</v>
      </c>
    </row>
    <row r="227" spans="1:6" ht="20.25" customHeight="1" x14ac:dyDescent="0.15">
      <c r="A227" s="266"/>
      <c r="B227" s="270"/>
      <c r="C227" s="272"/>
      <c r="D227" s="274"/>
      <c r="E227" s="274"/>
      <c r="F227" s="275"/>
    </row>
    <row r="228" spans="1:6" ht="20.25" customHeight="1" x14ac:dyDescent="0.15">
      <c r="A228" s="247" t="s">
        <v>30</v>
      </c>
      <c r="B228" s="240" t="s">
        <v>31</v>
      </c>
      <c r="C228" s="240" t="s">
        <v>730</v>
      </c>
      <c r="D228" s="249" t="s">
        <v>32</v>
      </c>
      <c r="E228" s="249"/>
      <c r="F228" s="250"/>
    </row>
    <row r="229" spans="1:6" ht="20.25" customHeight="1" x14ac:dyDescent="0.15">
      <c r="A229" s="248"/>
      <c r="B229" s="8" t="s">
        <v>474</v>
      </c>
      <c r="C229" s="8" t="s">
        <v>699</v>
      </c>
      <c r="D229" s="251" t="s">
        <v>632</v>
      </c>
      <c r="E229" s="252"/>
      <c r="F229" s="253"/>
    </row>
    <row r="230" spans="1:6" ht="20.25" customHeight="1" x14ac:dyDescent="0.15">
      <c r="A230" s="61" t="s">
        <v>750</v>
      </c>
      <c r="B230" s="254" t="s">
        <v>700</v>
      </c>
      <c r="C230" s="255"/>
      <c r="D230" s="256"/>
      <c r="E230" s="256"/>
      <c r="F230" s="257"/>
    </row>
    <row r="231" spans="1:6" ht="20.25" customHeight="1" x14ac:dyDescent="0.15">
      <c r="A231" s="61" t="s">
        <v>38</v>
      </c>
      <c r="B231" s="258" t="s">
        <v>371</v>
      </c>
      <c r="C231" s="256"/>
      <c r="D231" s="256"/>
      <c r="E231" s="256"/>
      <c r="F231" s="257"/>
    </row>
    <row r="232" spans="1:6" ht="20.25" customHeight="1" thickBot="1" x14ac:dyDescent="0.2">
      <c r="A232" s="54" t="s">
        <v>33</v>
      </c>
      <c r="B232" s="259"/>
      <c r="C232" s="259"/>
      <c r="D232" s="259"/>
      <c r="E232" s="259"/>
      <c r="F232" s="260"/>
    </row>
    <row r="233" spans="1:6" ht="20.25" customHeight="1" thickTop="1" x14ac:dyDescent="0.15">
      <c r="A233" s="53" t="s">
        <v>26</v>
      </c>
      <c r="B233" s="261" t="s">
        <v>507</v>
      </c>
      <c r="C233" s="262"/>
      <c r="D233" s="262"/>
      <c r="E233" s="262"/>
      <c r="F233" s="263"/>
    </row>
    <row r="234" spans="1:6" ht="20.25" customHeight="1" x14ac:dyDescent="0.15">
      <c r="A234" s="264" t="s">
        <v>34</v>
      </c>
      <c r="B234" s="267" t="s">
        <v>27</v>
      </c>
      <c r="C234" s="268" t="s">
        <v>735</v>
      </c>
      <c r="D234" s="238" t="s">
        <v>35</v>
      </c>
      <c r="E234" s="238" t="s">
        <v>28</v>
      </c>
      <c r="F234" s="239" t="s">
        <v>88</v>
      </c>
    </row>
    <row r="235" spans="1:6" ht="20.25" customHeight="1" x14ac:dyDescent="0.15">
      <c r="A235" s="265"/>
      <c r="B235" s="267"/>
      <c r="C235" s="269"/>
      <c r="D235" s="238" t="s">
        <v>36</v>
      </c>
      <c r="E235" s="238" t="s">
        <v>29</v>
      </c>
      <c r="F235" s="239" t="s">
        <v>37</v>
      </c>
    </row>
    <row r="236" spans="1:6" ht="20.25" customHeight="1" x14ac:dyDescent="0.15">
      <c r="A236" s="265"/>
      <c r="B236" s="270">
        <v>44553</v>
      </c>
      <c r="C236" s="271" t="s">
        <v>630</v>
      </c>
      <c r="D236" s="273">
        <v>57512052</v>
      </c>
      <c r="E236" s="273">
        <v>52716000</v>
      </c>
      <c r="F236" s="275">
        <v>0.916607878988564</v>
      </c>
    </row>
    <row r="237" spans="1:6" ht="20.25" customHeight="1" x14ac:dyDescent="0.15">
      <c r="A237" s="266"/>
      <c r="B237" s="270"/>
      <c r="C237" s="272"/>
      <c r="D237" s="274"/>
      <c r="E237" s="274"/>
      <c r="F237" s="275"/>
    </row>
    <row r="238" spans="1:6" ht="20.25" customHeight="1" x14ac:dyDescent="0.15">
      <c r="A238" s="247" t="s">
        <v>30</v>
      </c>
      <c r="B238" s="240" t="s">
        <v>31</v>
      </c>
      <c r="C238" s="240" t="s">
        <v>677</v>
      </c>
      <c r="D238" s="249" t="s">
        <v>32</v>
      </c>
      <c r="E238" s="249"/>
      <c r="F238" s="250"/>
    </row>
    <row r="239" spans="1:6" ht="20.25" customHeight="1" x14ac:dyDescent="0.15">
      <c r="A239" s="248"/>
      <c r="B239" s="8" t="s">
        <v>474</v>
      </c>
      <c r="C239" s="8" t="s">
        <v>699</v>
      </c>
      <c r="D239" s="251" t="s">
        <v>632</v>
      </c>
      <c r="E239" s="252"/>
      <c r="F239" s="253"/>
    </row>
    <row r="240" spans="1:6" ht="20.25" customHeight="1" x14ac:dyDescent="0.15">
      <c r="A240" s="61" t="s">
        <v>743</v>
      </c>
      <c r="B240" s="254" t="s">
        <v>700</v>
      </c>
      <c r="C240" s="255"/>
      <c r="D240" s="256"/>
      <c r="E240" s="256"/>
      <c r="F240" s="257"/>
    </row>
    <row r="241" spans="1:6" ht="20.25" customHeight="1" x14ac:dyDescent="0.15">
      <c r="A241" s="61" t="s">
        <v>38</v>
      </c>
      <c r="B241" s="258" t="s">
        <v>372</v>
      </c>
      <c r="C241" s="256"/>
      <c r="D241" s="256"/>
      <c r="E241" s="256"/>
      <c r="F241" s="257"/>
    </row>
    <row r="242" spans="1:6" ht="20.25" customHeight="1" thickBot="1" x14ac:dyDescent="0.2">
      <c r="A242" s="54" t="s">
        <v>33</v>
      </c>
      <c r="B242" s="259"/>
      <c r="C242" s="259"/>
      <c r="D242" s="259"/>
      <c r="E242" s="259"/>
      <c r="F242" s="260"/>
    </row>
    <row r="243" spans="1:6" ht="20.25" customHeight="1" thickTop="1" x14ac:dyDescent="0.15">
      <c r="A243" s="53" t="s">
        <v>26</v>
      </c>
      <c r="B243" s="261" t="s">
        <v>508</v>
      </c>
      <c r="C243" s="262"/>
      <c r="D243" s="262"/>
      <c r="E243" s="262"/>
      <c r="F243" s="263"/>
    </row>
    <row r="244" spans="1:6" ht="20.25" customHeight="1" x14ac:dyDescent="0.15">
      <c r="A244" s="264" t="s">
        <v>34</v>
      </c>
      <c r="B244" s="267" t="s">
        <v>27</v>
      </c>
      <c r="C244" s="268" t="s">
        <v>676</v>
      </c>
      <c r="D244" s="238" t="s">
        <v>35</v>
      </c>
      <c r="E244" s="238" t="s">
        <v>28</v>
      </c>
      <c r="F244" s="239" t="s">
        <v>88</v>
      </c>
    </row>
    <row r="245" spans="1:6" ht="20.25" customHeight="1" x14ac:dyDescent="0.15">
      <c r="A245" s="265"/>
      <c r="B245" s="267"/>
      <c r="C245" s="269"/>
      <c r="D245" s="238" t="s">
        <v>36</v>
      </c>
      <c r="E245" s="238" t="s">
        <v>29</v>
      </c>
      <c r="F245" s="239" t="s">
        <v>37</v>
      </c>
    </row>
    <row r="246" spans="1:6" ht="20.25" customHeight="1" x14ac:dyDescent="0.15">
      <c r="A246" s="265"/>
      <c r="B246" s="270">
        <v>44553</v>
      </c>
      <c r="C246" s="271" t="s">
        <v>630</v>
      </c>
      <c r="D246" s="273">
        <v>57812800</v>
      </c>
      <c r="E246" s="273">
        <v>52256000</v>
      </c>
      <c r="F246" s="275">
        <v>0.90388287714831317</v>
      </c>
    </row>
    <row r="247" spans="1:6" ht="20.25" customHeight="1" x14ac:dyDescent="0.15">
      <c r="A247" s="266"/>
      <c r="B247" s="270"/>
      <c r="C247" s="272"/>
      <c r="D247" s="274"/>
      <c r="E247" s="274"/>
      <c r="F247" s="275"/>
    </row>
    <row r="248" spans="1:6" ht="20.25" customHeight="1" x14ac:dyDescent="0.15">
      <c r="A248" s="247" t="s">
        <v>30</v>
      </c>
      <c r="B248" s="240" t="s">
        <v>31</v>
      </c>
      <c r="C248" s="240" t="s">
        <v>728</v>
      </c>
      <c r="D248" s="249" t="s">
        <v>32</v>
      </c>
      <c r="E248" s="249"/>
      <c r="F248" s="250"/>
    </row>
    <row r="249" spans="1:6" ht="20.25" customHeight="1" x14ac:dyDescent="0.15">
      <c r="A249" s="248"/>
      <c r="B249" s="8" t="s">
        <v>475</v>
      </c>
      <c r="C249" s="8" t="s">
        <v>701</v>
      </c>
      <c r="D249" s="251" t="s">
        <v>636</v>
      </c>
      <c r="E249" s="252"/>
      <c r="F249" s="253"/>
    </row>
    <row r="250" spans="1:6" ht="20.25" customHeight="1" x14ac:dyDescent="0.15">
      <c r="A250" s="61" t="s">
        <v>745</v>
      </c>
      <c r="B250" s="254" t="s">
        <v>700</v>
      </c>
      <c r="C250" s="255"/>
      <c r="D250" s="256"/>
      <c r="E250" s="256"/>
      <c r="F250" s="257"/>
    </row>
    <row r="251" spans="1:6" ht="20.25" customHeight="1" x14ac:dyDescent="0.15">
      <c r="A251" s="61" t="s">
        <v>38</v>
      </c>
      <c r="B251" s="258" t="s">
        <v>373</v>
      </c>
      <c r="C251" s="256"/>
      <c r="D251" s="256"/>
      <c r="E251" s="256"/>
      <c r="F251" s="257"/>
    </row>
    <row r="252" spans="1:6" ht="20.25" customHeight="1" thickBot="1" x14ac:dyDescent="0.2">
      <c r="A252" s="54" t="s">
        <v>33</v>
      </c>
      <c r="B252" s="259"/>
      <c r="C252" s="259"/>
      <c r="D252" s="259"/>
      <c r="E252" s="259"/>
      <c r="F252" s="260"/>
    </row>
    <row r="253" spans="1:6" ht="20.25" customHeight="1" thickTop="1" x14ac:dyDescent="0.15">
      <c r="A253" s="53" t="s">
        <v>26</v>
      </c>
      <c r="B253" s="261" t="s">
        <v>509</v>
      </c>
      <c r="C253" s="262"/>
      <c r="D253" s="262"/>
      <c r="E253" s="262"/>
      <c r="F253" s="263"/>
    </row>
    <row r="254" spans="1:6" ht="20.25" customHeight="1" x14ac:dyDescent="0.15">
      <c r="A254" s="264" t="s">
        <v>34</v>
      </c>
      <c r="B254" s="267" t="s">
        <v>27</v>
      </c>
      <c r="C254" s="268" t="s">
        <v>751</v>
      </c>
      <c r="D254" s="238" t="s">
        <v>35</v>
      </c>
      <c r="E254" s="238" t="s">
        <v>28</v>
      </c>
      <c r="F254" s="239" t="s">
        <v>88</v>
      </c>
    </row>
    <row r="255" spans="1:6" ht="20.25" customHeight="1" x14ac:dyDescent="0.15">
      <c r="A255" s="265"/>
      <c r="B255" s="267"/>
      <c r="C255" s="269"/>
      <c r="D255" s="238" t="s">
        <v>36</v>
      </c>
      <c r="E255" s="238" t="s">
        <v>29</v>
      </c>
      <c r="F255" s="239" t="s">
        <v>37</v>
      </c>
    </row>
    <row r="256" spans="1:6" ht="20.25" customHeight="1" x14ac:dyDescent="0.15">
      <c r="A256" s="265"/>
      <c r="B256" s="270">
        <v>44553</v>
      </c>
      <c r="C256" s="271" t="s">
        <v>630</v>
      </c>
      <c r="D256" s="273">
        <v>57840124</v>
      </c>
      <c r="E256" s="273">
        <v>52716000</v>
      </c>
      <c r="F256" s="275">
        <v>0.91140883446238807</v>
      </c>
    </row>
    <row r="257" spans="1:6" ht="20.25" customHeight="1" x14ac:dyDescent="0.15">
      <c r="A257" s="266"/>
      <c r="B257" s="270"/>
      <c r="C257" s="272"/>
      <c r="D257" s="274"/>
      <c r="E257" s="274"/>
      <c r="F257" s="275"/>
    </row>
    <row r="258" spans="1:6" ht="20.25" customHeight="1" x14ac:dyDescent="0.15">
      <c r="A258" s="247" t="s">
        <v>30</v>
      </c>
      <c r="B258" s="240" t="s">
        <v>31</v>
      </c>
      <c r="C258" s="240" t="s">
        <v>677</v>
      </c>
      <c r="D258" s="249" t="s">
        <v>32</v>
      </c>
      <c r="E258" s="249"/>
      <c r="F258" s="250"/>
    </row>
    <row r="259" spans="1:6" ht="20.25" customHeight="1" x14ac:dyDescent="0.15">
      <c r="A259" s="248"/>
      <c r="B259" s="8" t="s">
        <v>474</v>
      </c>
      <c r="C259" s="8" t="s">
        <v>699</v>
      </c>
      <c r="D259" s="251" t="s">
        <v>632</v>
      </c>
      <c r="E259" s="252"/>
      <c r="F259" s="253"/>
    </row>
    <row r="260" spans="1:6" ht="20.25" customHeight="1" x14ac:dyDescent="0.15">
      <c r="A260" s="61" t="s">
        <v>738</v>
      </c>
      <c r="B260" s="254" t="s">
        <v>700</v>
      </c>
      <c r="C260" s="255"/>
      <c r="D260" s="256"/>
      <c r="E260" s="256"/>
      <c r="F260" s="257"/>
    </row>
    <row r="261" spans="1:6" ht="20.25" customHeight="1" x14ac:dyDescent="0.15">
      <c r="A261" s="61" t="s">
        <v>38</v>
      </c>
      <c r="B261" s="258" t="s">
        <v>374</v>
      </c>
      <c r="C261" s="256"/>
      <c r="D261" s="256"/>
      <c r="E261" s="256"/>
      <c r="F261" s="257"/>
    </row>
    <row r="262" spans="1:6" ht="20.25" customHeight="1" thickBot="1" x14ac:dyDescent="0.2">
      <c r="A262" s="54" t="s">
        <v>33</v>
      </c>
      <c r="B262" s="259"/>
      <c r="C262" s="259"/>
      <c r="D262" s="259"/>
      <c r="E262" s="259"/>
      <c r="F262" s="260"/>
    </row>
    <row r="263" spans="1:6" ht="20.25" customHeight="1" thickTop="1" x14ac:dyDescent="0.15">
      <c r="A263" s="53" t="s">
        <v>26</v>
      </c>
      <c r="B263" s="261" t="s">
        <v>510</v>
      </c>
      <c r="C263" s="262"/>
      <c r="D263" s="262"/>
      <c r="E263" s="262"/>
      <c r="F263" s="263"/>
    </row>
    <row r="264" spans="1:6" ht="20.25" customHeight="1" x14ac:dyDescent="0.15">
      <c r="A264" s="264" t="s">
        <v>34</v>
      </c>
      <c r="B264" s="267" t="s">
        <v>27</v>
      </c>
      <c r="C264" s="268" t="s">
        <v>735</v>
      </c>
      <c r="D264" s="238" t="s">
        <v>35</v>
      </c>
      <c r="E264" s="238" t="s">
        <v>28</v>
      </c>
      <c r="F264" s="239" t="s">
        <v>88</v>
      </c>
    </row>
    <row r="265" spans="1:6" ht="20.25" customHeight="1" x14ac:dyDescent="0.15">
      <c r="A265" s="265"/>
      <c r="B265" s="267"/>
      <c r="C265" s="269"/>
      <c r="D265" s="238" t="s">
        <v>36</v>
      </c>
      <c r="E265" s="238" t="s">
        <v>29</v>
      </c>
      <c r="F265" s="239" t="s">
        <v>37</v>
      </c>
    </row>
    <row r="266" spans="1:6" ht="20.25" customHeight="1" x14ac:dyDescent="0.15">
      <c r="A266" s="265"/>
      <c r="B266" s="270">
        <v>44553</v>
      </c>
      <c r="C266" s="271" t="s">
        <v>630</v>
      </c>
      <c r="D266" s="273">
        <v>86869896</v>
      </c>
      <c r="E266" s="273">
        <v>78384000</v>
      </c>
      <c r="F266" s="275">
        <v>0.90231488247666369</v>
      </c>
    </row>
    <row r="267" spans="1:6" ht="20.25" customHeight="1" x14ac:dyDescent="0.15">
      <c r="A267" s="266"/>
      <c r="B267" s="270"/>
      <c r="C267" s="272"/>
      <c r="D267" s="274"/>
      <c r="E267" s="274"/>
      <c r="F267" s="275"/>
    </row>
    <row r="268" spans="1:6" ht="20.25" customHeight="1" x14ac:dyDescent="0.15">
      <c r="A268" s="247" t="s">
        <v>30</v>
      </c>
      <c r="B268" s="240" t="s">
        <v>31</v>
      </c>
      <c r="C268" s="240" t="s">
        <v>677</v>
      </c>
      <c r="D268" s="249" t="s">
        <v>32</v>
      </c>
      <c r="E268" s="249"/>
      <c r="F268" s="250"/>
    </row>
    <row r="269" spans="1:6" ht="20.25" customHeight="1" x14ac:dyDescent="0.15">
      <c r="A269" s="248"/>
      <c r="B269" s="8" t="s">
        <v>475</v>
      </c>
      <c r="C269" s="8" t="s">
        <v>701</v>
      </c>
      <c r="D269" s="251" t="s">
        <v>636</v>
      </c>
      <c r="E269" s="252"/>
      <c r="F269" s="253"/>
    </row>
    <row r="270" spans="1:6" ht="20.25" customHeight="1" x14ac:dyDescent="0.15">
      <c r="A270" s="61" t="s">
        <v>727</v>
      </c>
      <c r="B270" s="254" t="s">
        <v>700</v>
      </c>
      <c r="C270" s="255"/>
      <c r="D270" s="256"/>
      <c r="E270" s="256"/>
      <c r="F270" s="257"/>
    </row>
    <row r="271" spans="1:6" ht="20.25" customHeight="1" x14ac:dyDescent="0.15">
      <c r="A271" s="61" t="s">
        <v>38</v>
      </c>
      <c r="B271" s="258" t="s">
        <v>375</v>
      </c>
      <c r="C271" s="256"/>
      <c r="D271" s="256"/>
      <c r="E271" s="256"/>
      <c r="F271" s="257"/>
    </row>
    <row r="272" spans="1:6" ht="20.25" customHeight="1" thickBot="1" x14ac:dyDescent="0.2">
      <c r="A272" s="54" t="s">
        <v>33</v>
      </c>
      <c r="B272" s="259"/>
      <c r="C272" s="259"/>
      <c r="D272" s="259"/>
      <c r="E272" s="259"/>
      <c r="F272" s="260"/>
    </row>
    <row r="273" spans="1:6" ht="20.25" customHeight="1" thickTop="1" x14ac:dyDescent="0.15">
      <c r="A273" s="53" t="s">
        <v>26</v>
      </c>
      <c r="B273" s="261" t="s">
        <v>511</v>
      </c>
      <c r="C273" s="262"/>
      <c r="D273" s="262"/>
      <c r="E273" s="262"/>
      <c r="F273" s="263"/>
    </row>
    <row r="274" spans="1:6" ht="20.25" customHeight="1" x14ac:dyDescent="0.15">
      <c r="A274" s="264" t="s">
        <v>34</v>
      </c>
      <c r="B274" s="267" t="s">
        <v>27</v>
      </c>
      <c r="C274" s="268" t="s">
        <v>720</v>
      </c>
      <c r="D274" s="238" t="s">
        <v>35</v>
      </c>
      <c r="E274" s="238" t="s">
        <v>28</v>
      </c>
      <c r="F274" s="239" t="s">
        <v>88</v>
      </c>
    </row>
    <row r="275" spans="1:6" ht="20.25" customHeight="1" x14ac:dyDescent="0.15">
      <c r="A275" s="265"/>
      <c r="B275" s="267"/>
      <c r="C275" s="269"/>
      <c r="D275" s="238" t="s">
        <v>36</v>
      </c>
      <c r="E275" s="238" t="s">
        <v>29</v>
      </c>
      <c r="F275" s="239" t="s">
        <v>37</v>
      </c>
    </row>
    <row r="276" spans="1:6" ht="20.25" customHeight="1" x14ac:dyDescent="0.15">
      <c r="A276" s="265"/>
      <c r="B276" s="270">
        <v>44553</v>
      </c>
      <c r="C276" s="271" t="s">
        <v>630</v>
      </c>
      <c r="D276" s="273">
        <v>115820088</v>
      </c>
      <c r="E276" s="273">
        <v>105800000</v>
      </c>
      <c r="F276" s="275">
        <v>0.91348575041662894</v>
      </c>
    </row>
    <row r="277" spans="1:6" ht="20.25" customHeight="1" x14ac:dyDescent="0.15">
      <c r="A277" s="266"/>
      <c r="B277" s="270"/>
      <c r="C277" s="272"/>
      <c r="D277" s="274"/>
      <c r="E277" s="274"/>
      <c r="F277" s="275"/>
    </row>
    <row r="278" spans="1:6" ht="20.25" customHeight="1" x14ac:dyDescent="0.15">
      <c r="A278" s="247" t="s">
        <v>30</v>
      </c>
      <c r="B278" s="240" t="s">
        <v>31</v>
      </c>
      <c r="C278" s="240" t="s">
        <v>734</v>
      </c>
      <c r="D278" s="249" t="s">
        <v>32</v>
      </c>
      <c r="E278" s="249"/>
      <c r="F278" s="250"/>
    </row>
    <row r="279" spans="1:6" ht="20.25" customHeight="1" x14ac:dyDescent="0.15">
      <c r="A279" s="248"/>
      <c r="B279" s="8" t="s">
        <v>538</v>
      </c>
      <c r="C279" s="8" t="s">
        <v>699</v>
      </c>
      <c r="D279" s="251" t="s">
        <v>641</v>
      </c>
      <c r="E279" s="252"/>
      <c r="F279" s="253"/>
    </row>
    <row r="280" spans="1:6" ht="20.25" customHeight="1" x14ac:dyDescent="0.15">
      <c r="A280" s="61" t="s">
        <v>736</v>
      </c>
      <c r="B280" s="254" t="s">
        <v>702</v>
      </c>
      <c r="C280" s="255"/>
      <c r="D280" s="256"/>
      <c r="E280" s="256"/>
      <c r="F280" s="257"/>
    </row>
    <row r="281" spans="1:6" ht="20.25" customHeight="1" x14ac:dyDescent="0.15">
      <c r="A281" s="61" t="s">
        <v>38</v>
      </c>
      <c r="B281" s="258" t="s">
        <v>572</v>
      </c>
      <c r="C281" s="256"/>
      <c r="D281" s="256"/>
      <c r="E281" s="256"/>
      <c r="F281" s="257"/>
    </row>
    <row r="282" spans="1:6" ht="20.25" customHeight="1" thickBot="1" x14ac:dyDescent="0.2">
      <c r="A282" s="54" t="s">
        <v>33</v>
      </c>
      <c r="B282" s="259"/>
      <c r="C282" s="259"/>
      <c r="D282" s="259"/>
      <c r="E282" s="259"/>
      <c r="F282" s="260"/>
    </row>
    <row r="283" spans="1:6" ht="20.25" customHeight="1" thickTop="1" x14ac:dyDescent="0.15">
      <c r="A283" s="53" t="s">
        <v>26</v>
      </c>
      <c r="B283" s="261" t="s">
        <v>512</v>
      </c>
      <c r="C283" s="262"/>
      <c r="D283" s="262"/>
      <c r="E283" s="262"/>
      <c r="F283" s="263"/>
    </row>
    <row r="284" spans="1:6" ht="20.25" customHeight="1" x14ac:dyDescent="0.15">
      <c r="A284" s="264" t="s">
        <v>34</v>
      </c>
      <c r="B284" s="267" t="s">
        <v>27</v>
      </c>
      <c r="C284" s="268" t="s">
        <v>676</v>
      </c>
      <c r="D284" s="238" t="s">
        <v>35</v>
      </c>
      <c r="E284" s="238" t="s">
        <v>28</v>
      </c>
      <c r="F284" s="239" t="s">
        <v>88</v>
      </c>
    </row>
    <row r="285" spans="1:6" ht="20.25" customHeight="1" x14ac:dyDescent="0.15">
      <c r="A285" s="265"/>
      <c r="B285" s="267"/>
      <c r="C285" s="269"/>
      <c r="D285" s="238" t="s">
        <v>36</v>
      </c>
      <c r="E285" s="238" t="s">
        <v>29</v>
      </c>
      <c r="F285" s="239" t="s">
        <v>37</v>
      </c>
    </row>
    <row r="286" spans="1:6" ht="20.25" customHeight="1" x14ac:dyDescent="0.15">
      <c r="A286" s="265"/>
      <c r="B286" s="270">
        <v>44553</v>
      </c>
      <c r="C286" s="271" t="s">
        <v>630</v>
      </c>
      <c r="D286" s="273">
        <v>52798844</v>
      </c>
      <c r="E286" s="273">
        <v>52500000</v>
      </c>
      <c r="F286" s="275">
        <v>0.99433995183682433</v>
      </c>
    </row>
    <row r="287" spans="1:6" ht="20.25" customHeight="1" x14ac:dyDescent="0.15">
      <c r="A287" s="266"/>
      <c r="B287" s="270"/>
      <c r="C287" s="272"/>
      <c r="D287" s="274"/>
      <c r="E287" s="274"/>
      <c r="F287" s="275"/>
    </row>
    <row r="288" spans="1:6" ht="20.25" customHeight="1" x14ac:dyDescent="0.15">
      <c r="A288" s="247" t="s">
        <v>30</v>
      </c>
      <c r="B288" s="240" t="s">
        <v>31</v>
      </c>
      <c r="C288" s="240" t="s">
        <v>721</v>
      </c>
      <c r="D288" s="249" t="s">
        <v>32</v>
      </c>
      <c r="E288" s="249"/>
      <c r="F288" s="250"/>
    </row>
    <row r="289" spans="1:6" ht="20.25" customHeight="1" x14ac:dyDescent="0.15">
      <c r="A289" s="248"/>
      <c r="B289" s="8" t="s">
        <v>539</v>
      </c>
      <c r="C289" s="8" t="s">
        <v>703</v>
      </c>
      <c r="D289" s="251" t="s">
        <v>644</v>
      </c>
      <c r="E289" s="252"/>
      <c r="F289" s="253"/>
    </row>
    <row r="290" spans="1:6" ht="20.25" customHeight="1" x14ac:dyDescent="0.15">
      <c r="A290" s="61" t="s">
        <v>732</v>
      </c>
      <c r="B290" s="254" t="s">
        <v>704</v>
      </c>
      <c r="C290" s="255"/>
      <c r="D290" s="256"/>
      <c r="E290" s="256"/>
      <c r="F290" s="257"/>
    </row>
    <row r="291" spans="1:6" ht="20.25" customHeight="1" x14ac:dyDescent="0.15">
      <c r="A291" s="61" t="s">
        <v>38</v>
      </c>
      <c r="B291" s="258" t="s">
        <v>572</v>
      </c>
      <c r="C291" s="256"/>
      <c r="D291" s="256"/>
      <c r="E291" s="256"/>
      <c r="F291" s="257"/>
    </row>
    <row r="292" spans="1:6" ht="20.25" customHeight="1" thickBot="1" x14ac:dyDescent="0.2">
      <c r="A292" s="54" t="s">
        <v>33</v>
      </c>
      <c r="B292" s="259"/>
      <c r="C292" s="259"/>
      <c r="D292" s="259"/>
      <c r="E292" s="259"/>
      <c r="F292" s="260"/>
    </row>
    <row r="293" spans="1:6" ht="20.25" customHeight="1" thickTop="1" x14ac:dyDescent="0.15">
      <c r="A293" s="53" t="s">
        <v>26</v>
      </c>
      <c r="B293" s="261" t="s">
        <v>513</v>
      </c>
      <c r="C293" s="262"/>
      <c r="D293" s="262"/>
      <c r="E293" s="262"/>
      <c r="F293" s="263"/>
    </row>
    <row r="294" spans="1:6" ht="20.25" customHeight="1" x14ac:dyDescent="0.15">
      <c r="A294" s="264" t="s">
        <v>34</v>
      </c>
      <c r="B294" s="267" t="s">
        <v>27</v>
      </c>
      <c r="C294" s="268" t="s">
        <v>735</v>
      </c>
      <c r="D294" s="238" t="s">
        <v>35</v>
      </c>
      <c r="E294" s="238" t="s">
        <v>28</v>
      </c>
      <c r="F294" s="239" t="s">
        <v>88</v>
      </c>
    </row>
    <row r="295" spans="1:6" ht="20.25" customHeight="1" x14ac:dyDescent="0.15">
      <c r="A295" s="265"/>
      <c r="B295" s="267"/>
      <c r="C295" s="269"/>
      <c r="D295" s="238" t="s">
        <v>36</v>
      </c>
      <c r="E295" s="238" t="s">
        <v>29</v>
      </c>
      <c r="F295" s="239" t="s">
        <v>37</v>
      </c>
    </row>
    <row r="296" spans="1:6" ht="20.25" customHeight="1" x14ac:dyDescent="0.15">
      <c r="A296" s="265"/>
      <c r="B296" s="270">
        <v>44553</v>
      </c>
      <c r="C296" s="271" t="s">
        <v>624</v>
      </c>
      <c r="D296" s="273">
        <v>7332000</v>
      </c>
      <c r="E296" s="273">
        <v>7101600</v>
      </c>
      <c r="F296" s="275">
        <v>0.9685761047463175</v>
      </c>
    </row>
    <row r="297" spans="1:6" ht="20.25" customHeight="1" x14ac:dyDescent="0.15">
      <c r="A297" s="266"/>
      <c r="B297" s="270"/>
      <c r="C297" s="272"/>
      <c r="D297" s="274"/>
      <c r="E297" s="274"/>
      <c r="F297" s="275"/>
    </row>
    <row r="298" spans="1:6" ht="20.25" customHeight="1" x14ac:dyDescent="0.15">
      <c r="A298" s="247" t="s">
        <v>30</v>
      </c>
      <c r="B298" s="240" t="s">
        <v>31</v>
      </c>
      <c r="C298" s="240" t="s">
        <v>734</v>
      </c>
      <c r="D298" s="249" t="s">
        <v>32</v>
      </c>
      <c r="E298" s="249"/>
      <c r="F298" s="250"/>
    </row>
    <row r="299" spans="1:6" ht="20.25" customHeight="1" x14ac:dyDescent="0.15">
      <c r="A299" s="248"/>
      <c r="B299" s="8" t="s">
        <v>103</v>
      </c>
      <c r="C299" s="8" t="s">
        <v>705</v>
      </c>
      <c r="D299" s="251" t="s">
        <v>645</v>
      </c>
      <c r="E299" s="252"/>
      <c r="F299" s="253"/>
    </row>
    <row r="300" spans="1:6" ht="20.25" customHeight="1" x14ac:dyDescent="0.15">
      <c r="A300" s="61" t="s">
        <v>724</v>
      </c>
      <c r="B300" s="254" t="s">
        <v>696</v>
      </c>
      <c r="C300" s="255"/>
      <c r="D300" s="256"/>
      <c r="E300" s="256"/>
      <c r="F300" s="257"/>
    </row>
    <row r="301" spans="1:6" ht="20.25" customHeight="1" x14ac:dyDescent="0.15">
      <c r="A301" s="61" t="s">
        <v>38</v>
      </c>
      <c r="B301" s="258" t="s">
        <v>323</v>
      </c>
      <c r="C301" s="256"/>
      <c r="D301" s="256"/>
      <c r="E301" s="256"/>
      <c r="F301" s="257"/>
    </row>
    <row r="302" spans="1:6" ht="20.25" customHeight="1" thickBot="1" x14ac:dyDescent="0.2">
      <c r="A302" s="54" t="s">
        <v>33</v>
      </c>
      <c r="B302" s="259"/>
      <c r="C302" s="259"/>
      <c r="D302" s="259"/>
      <c r="E302" s="259"/>
      <c r="F302" s="260"/>
    </row>
    <row r="303" spans="1:6" ht="20.25" customHeight="1" thickTop="1" x14ac:dyDescent="0.15">
      <c r="A303" s="53" t="s">
        <v>26</v>
      </c>
      <c r="B303" s="261" t="s">
        <v>514</v>
      </c>
      <c r="C303" s="262"/>
      <c r="D303" s="262"/>
      <c r="E303" s="262"/>
      <c r="F303" s="263"/>
    </row>
    <row r="304" spans="1:6" ht="20.25" customHeight="1" x14ac:dyDescent="0.15">
      <c r="A304" s="264" t="s">
        <v>34</v>
      </c>
      <c r="B304" s="267" t="s">
        <v>27</v>
      </c>
      <c r="C304" s="268" t="s">
        <v>746</v>
      </c>
      <c r="D304" s="238" t="s">
        <v>35</v>
      </c>
      <c r="E304" s="238" t="s">
        <v>28</v>
      </c>
      <c r="F304" s="239" t="s">
        <v>88</v>
      </c>
    </row>
    <row r="305" spans="1:6" ht="20.25" customHeight="1" x14ac:dyDescent="0.15">
      <c r="A305" s="265"/>
      <c r="B305" s="267"/>
      <c r="C305" s="269"/>
      <c r="D305" s="238" t="s">
        <v>36</v>
      </c>
      <c r="E305" s="238" t="s">
        <v>29</v>
      </c>
      <c r="F305" s="239" t="s">
        <v>37</v>
      </c>
    </row>
    <row r="306" spans="1:6" ht="20.25" customHeight="1" x14ac:dyDescent="0.15">
      <c r="A306" s="265"/>
      <c r="B306" s="270">
        <v>44553</v>
      </c>
      <c r="C306" s="271" t="s">
        <v>624</v>
      </c>
      <c r="D306" s="273">
        <v>3020400</v>
      </c>
      <c r="E306" s="273">
        <v>3020400</v>
      </c>
      <c r="F306" s="275">
        <v>1</v>
      </c>
    </row>
    <row r="307" spans="1:6" ht="20.25" customHeight="1" x14ac:dyDescent="0.15">
      <c r="A307" s="266"/>
      <c r="B307" s="270"/>
      <c r="C307" s="272"/>
      <c r="D307" s="274"/>
      <c r="E307" s="274"/>
      <c r="F307" s="275"/>
    </row>
    <row r="308" spans="1:6" ht="20.25" customHeight="1" x14ac:dyDescent="0.15">
      <c r="A308" s="247" t="s">
        <v>30</v>
      </c>
      <c r="B308" s="240" t="s">
        <v>31</v>
      </c>
      <c r="C308" s="240" t="s">
        <v>723</v>
      </c>
      <c r="D308" s="249" t="s">
        <v>32</v>
      </c>
      <c r="E308" s="249"/>
      <c r="F308" s="250"/>
    </row>
    <row r="309" spans="1:6" ht="20.25" customHeight="1" x14ac:dyDescent="0.15">
      <c r="A309" s="248"/>
      <c r="B309" s="8" t="s">
        <v>103</v>
      </c>
      <c r="C309" s="8" t="s">
        <v>705</v>
      </c>
      <c r="D309" s="251" t="s">
        <v>645</v>
      </c>
      <c r="E309" s="252"/>
      <c r="F309" s="253"/>
    </row>
    <row r="310" spans="1:6" ht="20.25" customHeight="1" x14ac:dyDescent="0.15">
      <c r="A310" s="61" t="s">
        <v>724</v>
      </c>
      <c r="B310" s="254" t="s">
        <v>696</v>
      </c>
      <c r="C310" s="255"/>
      <c r="D310" s="256"/>
      <c r="E310" s="256"/>
      <c r="F310" s="257"/>
    </row>
    <row r="311" spans="1:6" ht="20.25" customHeight="1" x14ac:dyDescent="0.15">
      <c r="A311" s="61" t="s">
        <v>38</v>
      </c>
      <c r="B311" s="258" t="s">
        <v>323</v>
      </c>
      <c r="C311" s="256"/>
      <c r="D311" s="256"/>
      <c r="E311" s="256"/>
      <c r="F311" s="257"/>
    </row>
    <row r="312" spans="1:6" ht="20.25" customHeight="1" thickBot="1" x14ac:dyDescent="0.2">
      <c r="A312" s="54" t="s">
        <v>33</v>
      </c>
      <c r="B312" s="259"/>
      <c r="C312" s="259"/>
      <c r="D312" s="259"/>
      <c r="E312" s="259"/>
      <c r="F312" s="260"/>
    </row>
    <row r="313" spans="1:6" ht="20.25" customHeight="1" thickTop="1" x14ac:dyDescent="0.15">
      <c r="A313" s="53" t="s">
        <v>26</v>
      </c>
      <c r="B313" s="261" t="s">
        <v>515</v>
      </c>
      <c r="C313" s="262"/>
      <c r="D313" s="262"/>
      <c r="E313" s="262"/>
      <c r="F313" s="263"/>
    </row>
    <row r="314" spans="1:6" ht="20.25" customHeight="1" x14ac:dyDescent="0.15">
      <c r="A314" s="264" t="s">
        <v>34</v>
      </c>
      <c r="B314" s="267" t="s">
        <v>27</v>
      </c>
      <c r="C314" s="268" t="s">
        <v>676</v>
      </c>
      <c r="D314" s="238" t="s">
        <v>35</v>
      </c>
      <c r="E314" s="238" t="s">
        <v>28</v>
      </c>
      <c r="F314" s="239" t="s">
        <v>88</v>
      </c>
    </row>
    <row r="315" spans="1:6" ht="20.25" customHeight="1" x14ac:dyDescent="0.15">
      <c r="A315" s="265"/>
      <c r="B315" s="267"/>
      <c r="C315" s="269"/>
      <c r="D315" s="238" t="s">
        <v>36</v>
      </c>
      <c r="E315" s="238" t="s">
        <v>29</v>
      </c>
      <c r="F315" s="239" t="s">
        <v>37</v>
      </c>
    </row>
    <row r="316" spans="1:6" ht="20.25" customHeight="1" x14ac:dyDescent="0.15">
      <c r="A316" s="265"/>
      <c r="B316" s="270">
        <v>44553</v>
      </c>
      <c r="C316" s="271" t="s">
        <v>624</v>
      </c>
      <c r="D316" s="273">
        <v>7320000</v>
      </c>
      <c r="E316" s="273">
        <v>6954000</v>
      </c>
      <c r="F316" s="275">
        <v>0.95</v>
      </c>
    </row>
    <row r="317" spans="1:6" ht="20.25" customHeight="1" x14ac:dyDescent="0.15">
      <c r="A317" s="266"/>
      <c r="B317" s="270"/>
      <c r="C317" s="272"/>
      <c r="D317" s="274"/>
      <c r="E317" s="274"/>
      <c r="F317" s="275"/>
    </row>
    <row r="318" spans="1:6" ht="20.25" customHeight="1" x14ac:dyDescent="0.15">
      <c r="A318" s="247" t="s">
        <v>30</v>
      </c>
      <c r="B318" s="240" t="s">
        <v>31</v>
      </c>
      <c r="C318" s="240" t="s">
        <v>730</v>
      </c>
      <c r="D318" s="249" t="s">
        <v>32</v>
      </c>
      <c r="E318" s="249"/>
      <c r="F318" s="250"/>
    </row>
    <row r="319" spans="1:6" ht="20.25" customHeight="1" x14ac:dyDescent="0.15">
      <c r="A319" s="248"/>
      <c r="B319" s="8" t="s">
        <v>103</v>
      </c>
      <c r="C319" s="8" t="s">
        <v>705</v>
      </c>
      <c r="D319" s="251" t="s">
        <v>645</v>
      </c>
      <c r="E319" s="252"/>
      <c r="F319" s="253"/>
    </row>
    <row r="320" spans="1:6" ht="20.25" customHeight="1" x14ac:dyDescent="0.15">
      <c r="A320" s="61" t="s">
        <v>736</v>
      </c>
      <c r="B320" s="254" t="s">
        <v>696</v>
      </c>
      <c r="C320" s="255"/>
      <c r="D320" s="256"/>
      <c r="E320" s="256"/>
      <c r="F320" s="257"/>
    </row>
    <row r="321" spans="1:6" ht="20.25" customHeight="1" x14ac:dyDescent="0.15">
      <c r="A321" s="61" t="s">
        <v>38</v>
      </c>
      <c r="B321" s="258" t="s">
        <v>323</v>
      </c>
      <c r="C321" s="256"/>
      <c r="D321" s="256"/>
      <c r="E321" s="256"/>
      <c r="F321" s="257"/>
    </row>
    <row r="322" spans="1:6" ht="20.25" customHeight="1" thickBot="1" x14ac:dyDescent="0.2">
      <c r="A322" s="54" t="s">
        <v>33</v>
      </c>
      <c r="B322" s="259"/>
      <c r="C322" s="259"/>
      <c r="D322" s="259"/>
      <c r="E322" s="259"/>
      <c r="F322" s="260"/>
    </row>
    <row r="323" spans="1:6" ht="20.25" customHeight="1" thickTop="1" x14ac:dyDescent="0.15">
      <c r="A323" s="53" t="s">
        <v>26</v>
      </c>
      <c r="B323" s="261" t="s">
        <v>516</v>
      </c>
      <c r="C323" s="262"/>
      <c r="D323" s="262"/>
      <c r="E323" s="262"/>
      <c r="F323" s="263"/>
    </row>
    <row r="324" spans="1:6" ht="20.25" customHeight="1" x14ac:dyDescent="0.15">
      <c r="A324" s="264" t="s">
        <v>34</v>
      </c>
      <c r="B324" s="267" t="s">
        <v>27</v>
      </c>
      <c r="C324" s="268" t="s">
        <v>676</v>
      </c>
      <c r="D324" s="238" t="s">
        <v>35</v>
      </c>
      <c r="E324" s="238" t="s">
        <v>28</v>
      </c>
      <c r="F324" s="239" t="s">
        <v>88</v>
      </c>
    </row>
    <row r="325" spans="1:6" ht="20.25" customHeight="1" x14ac:dyDescent="0.15">
      <c r="A325" s="265"/>
      <c r="B325" s="267"/>
      <c r="C325" s="269"/>
      <c r="D325" s="238" t="s">
        <v>36</v>
      </c>
      <c r="E325" s="238" t="s">
        <v>29</v>
      </c>
      <c r="F325" s="239" t="s">
        <v>37</v>
      </c>
    </row>
    <row r="326" spans="1:6" ht="20.25" customHeight="1" x14ac:dyDescent="0.15">
      <c r="A326" s="265"/>
      <c r="B326" s="270">
        <v>44553</v>
      </c>
      <c r="C326" s="271" t="s">
        <v>624</v>
      </c>
      <c r="D326" s="273">
        <v>2880000</v>
      </c>
      <c r="E326" s="273">
        <v>2719200</v>
      </c>
      <c r="F326" s="275">
        <v>0.94416666666666671</v>
      </c>
    </row>
    <row r="327" spans="1:6" ht="20.25" customHeight="1" x14ac:dyDescent="0.15">
      <c r="A327" s="266"/>
      <c r="B327" s="270"/>
      <c r="C327" s="272"/>
      <c r="D327" s="274"/>
      <c r="E327" s="274"/>
      <c r="F327" s="275"/>
    </row>
    <row r="328" spans="1:6" ht="20.25" customHeight="1" x14ac:dyDescent="0.15">
      <c r="A328" s="247" t="s">
        <v>30</v>
      </c>
      <c r="B328" s="240" t="s">
        <v>31</v>
      </c>
      <c r="C328" s="240" t="s">
        <v>721</v>
      </c>
      <c r="D328" s="249" t="s">
        <v>32</v>
      </c>
      <c r="E328" s="249"/>
      <c r="F328" s="250"/>
    </row>
    <row r="329" spans="1:6" ht="20.25" customHeight="1" x14ac:dyDescent="0.15">
      <c r="A329" s="248"/>
      <c r="B329" s="8" t="s">
        <v>103</v>
      </c>
      <c r="C329" s="8" t="s">
        <v>705</v>
      </c>
      <c r="D329" s="251" t="s">
        <v>645</v>
      </c>
      <c r="E329" s="252"/>
      <c r="F329" s="253"/>
    </row>
    <row r="330" spans="1:6" ht="20.25" customHeight="1" x14ac:dyDescent="0.15">
      <c r="A330" s="61" t="s">
        <v>748</v>
      </c>
      <c r="B330" s="254" t="s">
        <v>696</v>
      </c>
      <c r="C330" s="255"/>
      <c r="D330" s="256"/>
      <c r="E330" s="256"/>
      <c r="F330" s="257"/>
    </row>
    <row r="331" spans="1:6" ht="20.25" customHeight="1" x14ac:dyDescent="0.15">
      <c r="A331" s="61" t="s">
        <v>38</v>
      </c>
      <c r="B331" s="258" t="s">
        <v>323</v>
      </c>
      <c r="C331" s="256"/>
      <c r="D331" s="256"/>
      <c r="E331" s="256"/>
      <c r="F331" s="257"/>
    </row>
    <row r="332" spans="1:6" ht="20.25" customHeight="1" thickBot="1" x14ac:dyDescent="0.2">
      <c r="A332" s="54" t="s">
        <v>33</v>
      </c>
      <c r="B332" s="259"/>
      <c r="C332" s="259"/>
      <c r="D332" s="259"/>
      <c r="E332" s="259"/>
      <c r="F332" s="260"/>
    </row>
    <row r="333" spans="1:6" ht="20.25" customHeight="1" thickTop="1" x14ac:dyDescent="0.15">
      <c r="A333" s="53" t="s">
        <v>26</v>
      </c>
      <c r="B333" s="261" t="s">
        <v>517</v>
      </c>
      <c r="C333" s="262"/>
      <c r="D333" s="262"/>
      <c r="E333" s="262"/>
      <c r="F333" s="263"/>
    </row>
    <row r="334" spans="1:6" ht="20.25" customHeight="1" x14ac:dyDescent="0.15">
      <c r="A334" s="264" t="s">
        <v>34</v>
      </c>
      <c r="B334" s="267" t="s">
        <v>27</v>
      </c>
      <c r="C334" s="268" t="s">
        <v>676</v>
      </c>
      <c r="D334" s="238" t="s">
        <v>35</v>
      </c>
      <c r="E334" s="238" t="s">
        <v>28</v>
      </c>
      <c r="F334" s="239" t="s">
        <v>88</v>
      </c>
    </row>
    <row r="335" spans="1:6" ht="20.25" customHeight="1" x14ac:dyDescent="0.15">
      <c r="A335" s="265"/>
      <c r="B335" s="267"/>
      <c r="C335" s="269"/>
      <c r="D335" s="238" t="s">
        <v>36</v>
      </c>
      <c r="E335" s="238" t="s">
        <v>29</v>
      </c>
      <c r="F335" s="239" t="s">
        <v>37</v>
      </c>
    </row>
    <row r="336" spans="1:6" ht="20.25" customHeight="1" x14ac:dyDescent="0.15">
      <c r="A336" s="265"/>
      <c r="B336" s="270">
        <v>44553</v>
      </c>
      <c r="C336" s="271" t="s">
        <v>624</v>
      </c>
      <c r="D336" s="273">
        <v>7803870</v>
      </c>
      <c r="E336" s="273">
        <v>7601880</v>
      </c>
      <c r="F336" s="275">
        <v>0.97411668825851794</v>
      </c>
    </row>
    <row r="337" spans="1:6" ht="20.25" customHeight="1" x14ac:dyDescent="0.15">
      <c r="A337" s="266"/>
      <c r="B337" s="270"/>
      <c r="C337" s="272"/>
      <c r="D337" s="274"/>
      <c r="E337" s="274"/>
      <c r="F337" s="275"/>
    </row>
    <row r="338" spans="1:6" ht="20.25" customHeight="1" x14ac:dyDescent="0.15">
      <c r="A338" s="247" t="s">
        <v>30</v>
      </c>
      <c r="B338" s="240" t="s">
        <v>31</v>
      </c>
      <c r="C338" s="240" t="s">
        <v>726</v>
      </c>
      <c r="D338" s="249" t="s">
        <v>32</v>
      </c>
      <c r="E338" s="249"/>
      <c r="F338" s="250"/>
    </row>
    <row r="339" spans="1:6" ht="20.25" customHeight="1" x14ac:dyDescent="0.15">
      <c r="A339" s="248"/>
      <c r="B339" s="8" t="s">
        <v>103</v>
      </c>
      <c r="C339" s="8" t="s">
        <v>705</v>
      </c>
      <c r="D339" s="251" t="s">
        <v>645</v>
      </c>
      <c r="E339" s="252"/>
      <c r="F339" s="253"/>
    </row>
    <row r="340" spans="1:6" ht="20.25" customHeight="1" x14ac:dyDescent="0.15">
      <c r="A340" s="61" t="s">
        <v>750</v>
      </c>
      <c r="B340" s="254" t="s">
        <v>696</v>
      </c>
      <c r="C340" s="255"/>
      <c r="D340" s="256"/>
      <c r="E340" s="256"/>
      <c r="F340" s="257"/>
    </row>
    <row r="341" spans="1:6" ht="20.25" customHeight="1" x14ac:dyDescent="0.15">
      <c r="A341" s="61" t="s">
        <v>38</v>
      </c>
      <c r="B341" s="258" t="s">
        <v>323</v>
      </c>
      <c r="C341" s="256"/>
      <c r="D341" s="256"/>
      <c r="E341" s="256"/>
      <c r="F341" s="257"/>
    </row>
    <row r="342" spans="1:6" ht="20.25" customHeight="1" thickBot="1" x14ac:dyDescent="0.2">
      <c r="A342" s="54" t="s">
        <v>33</v>
      </c>
      <c r="B342" s="259"/>
      <c r="C342" s="259"/>
      <c r="D342" s="259"/>
      <c r="E342" s="259"/>
      <c r="F342" s="260"/>
    </row>
    <row r="343" spans="1:6" ht="20.25" customHeight="1" thickTop="1" x14ac:dyDescent="0.15">
      <c r="A343" s="53" t="s">
        <v>26</v>
      </c>
      <c r="B343" s="261" t="s">
        <v>361</v>
      </c>
      <c r="C343" s="262"/>
      <c r="D343" s="262"/>
      <c r="E343" s="262"/>
      <c r="F343" s="263"/>
    </row>
    <row r="344" spans="1:6" ht="20.25" customHeight="1" x14ac:dyDescent="0.15">
      <c r="A344" s="264" t="s">
        <v>34</v>
      </c>
      <c r="B344" s="267" t="s">
        <v>27</v>
      </c>
      <c r="C344" s="268" t="s">
        <v>676</v>
      </c>
      <c r="D344" s="238" t="s">
        <v>35</v>
      </c>
      <c r="E344" s="238" t="s">
        <v>28</v>
      </c>
      <c r="F344" s="239" t="s">
        <v>88</v>
      </c>
    </row>
    <row r="345" spans="1:6" ht="20.25" customHeight="1" x14ac:dyDescent="0.15">
      <c r="A345" s="265"/>
      <c r="B345" s="267"/>
      <c r="C345" s="269"/>
      <c r="D345" s="238" t="s">
        <v>36</v>
      </c>
      <c r="E345" s="238" t="s">
        <v>29</v>
      </c>
      <c r="F345" s="239" t="s">
        <v>37</v>
      </c>
    </row>
    <row r="346" spans="1:6" ht="20.25" customHeight="1" x14ac:dyDescent="0.15">
      <c r="A346" s="265"/>
      <c r="B346" s="270">
        <v>44554</v>
      </c>
      <c r="C346" s="271" t="s">
        <v>624</v>
      </c>
      <c r="D346" s="273">
        <v>7140000</v>
      </c>
      <c r="E346" s="273">
        <v>6840000</v>
      </c>
      <c r="F346" s="275">
        <v>0.95798319327731096</v>
      </c>
    </row>
    <row r="347" spans="1:6" ht="20.25" customHeight="1" x14ac:dyDescent="0.15">
      <c r="A347" s="266"/>
      <c r="B347" s="270"/>
      <c r="C347" s="272"/>
      <c r="D347" s="274"/>
      <c r="E347" s="274"/>
      <c r="F347" s="275"/>
    </row>
    <row r="348" spans="1:6" ht="20.25" customHeight="1" x14ac:dyDescent="0.15">
      <c r="A348" s="247" t="s">
        <v>30</v>
      </c>
      <c r="B348" s="240" t="s">
        <v>31</v>
      </c>
      <c r="C348" s="240" t="s">
        <v>752</v>
      </c>
      <c r="D348" s="249" t="s">
        <v>32</v>
      </c>
      <c r="E348" s="249"/>
      <c r="F348" s="250"/>
    </row>
    <row r="349" spans="1:6" ht="20.25" customHeight="1" x14ac:dyDescent="0.15">
      <c r="A349" s="248"/>
      <c r="B349" s="8" t="s">
        <v>101</v>
      </c>
      <c r="C349" s="8" t="s">
        <v>706</v>
      </c>
      <c r="D349" s="251" t="s">
        <v>646</v>
      </c>
      <c r="E349" s="252"/>
      <c r="F349" s="253"/>
    </row>
    <row r="350" spans="1:6" ht="20.25" customHeight="1" x14ac:dyDescent="0.15">
      <c r="A350" s="61" t="s">
        <v>724</v>
      </c>
      <c r="B350" s="254" t="s">
        <v>135</v>
      </c>
      <c r="C350" s="255"/>
      <c r="D350" s="256"/>
      <c r="E350" s="256"/>
      <c r="F350" s="257"/>
    </row>
    <row r="351" spans="1:6" ht="20.25" customHeight="1" x14ac:dyDescent="0.15">
      <c r="A351" s="61" t="s">
        <v>38</v>
      </c>
      <c r="B351" s="258" t="s">
        <v>323</v>
      </c>
      <c r="C351" s="256"/>
      <c r="D351" s="256"/>
      <c r="E351" s="256"/>
      <c r="F351" s="257"/>
    </row>
    <row r="352" spans="1:6" ht="20.25" customHeight="1" thickBot="1" x14ac:dyDescent="0.2">
      <c r="A352" s="54" t="s">
        <v>33</v>
      </c>
      <c r="B352" s="259"/>
      <c r="C352" s="259"/>
      <c r="D352" s="259"/>
      <c r="E352" s="259"/>
      <c r="F352" s="260"/>
    </row>
    <row r="353" spans="1:6" ht="20.25" customHeight="1" thickTop="1" x14ac:dyDescent="0.15">
      <c r="A353" s="53" t="s">
        <v>26</v>
      </c>
      <c r="B353" s="261" t="s">
        <v>518</v>
      </c>
      <c r="C353" s="262"/>
      <c r="D353" s="262"/>
      <c r="E353" s="262"/>
      <c r="F353" s="263"/>
    </row>
    <row r="354" spans="1:6" ht="20.25" customHeight="1" x14ac:dyDescent="0.15">
      <c r="A354" s="264" t="s">
        <v>34</v>
      </c>
      <c r="B354" s="267" t="s">
        <v>27</v>
      </c>
      <c r="C354" s="268" t="s">
        <v>725</v>
      </c>
      <c r="D354" s="238" t="s">
        <v>35</v>
      </c>
      <c r="E354" s="238" t="s">
        <v>28</v>
      </c>
      <c r="F354" s="239" t="s">
        <v>88</v>
      </c>
    </row>
    <row r="355" spans="1:6" ht="20.25" customHeight="1" x14ac:dyDescent="0.15">
      <c r="A355" s="265"/>
      <c r="B355" s="267"/>
      <c r="C355" s="269"/>
      <c r="D355" s="238" t="s">
        <v>36</v>
      </c>
      <c r="E355" s="238" t="s">
        <v>29</v>
      </c>
      <c r="F355" s="239" t="s">
        <v>37</v>
      </c>
    </row>
    <row r="356" spans="1:6" ht="20.25" customHeight="1" x14ac:dyDescent="0.15">
      <c r="A356" s="265"/>
      <c r="B356" s="270">
        <v>44554</v>
      </c>
      <c r="C356" s="271" t="s">
        <v>624</v>
      </c>
      <c r="D356" s="273">
        <v>3960000</v>
      </c>
      <c r="E356" s="273">
        <v>3960000</v>
      </c>
      <c r="F356" s="275">
        <v>1</v>
      </c>
    </row>
    <row r="357" spans="1:6" ht="20.25" customHeight="1" x14ac:dyDescent="0.15">
      <c r="A357" s="266"/>
      <c r="B357" s="270"/>
      <c r="C357" s="272"/>
      <c r="D357" s="274"/>
      <c r="E357" s="274"/>
      <c r="F357" s="275"/>
    </row>
    <row r="358" spans="1:6" ht="20.25" customHeight="1" x14ac:dyDescent="0.15">
      <c r="A358" s="247" t="s">
        <v>30</v>
      </c>
      <c r="B358" s="240" t="s">
        <v>31</v>
      </c>
      <c r="C358" s="240" t="s">
        <v>677</v>
      </c>
      <c r="D358" s="249" t="s">
        <v>32</v>
      </c>
      <c r="E358" s="249"/>
      <c r="F358" s="250"/>
    </row>
    <row r="359" spans="1:6" ht="20.25" customHeight="1" x14ac:dyDescent="0.15">
      <c r="A359" s="248"/>
      <c r="B359" s="8" t="s">
        <v>112</v>
      </c>
      <c r="C359" s="8" t="s">
        <v>707</v>
      </c>
      <c r="D359" s="251" t="s">
        <v>648</v>
      </c>
      <c r="E359" s="252"/>
      <c r="F359" s="253"/>
    </row>
    <row r="360" spans="1:6" ht="20.25" customHeight="1" x14ac:dyDescent="0.15">
      <c r="A360" s="61" t="s">
        <v>753</v>
      </c>
      <c r="B360" s="254" t="s">
        <v>135</v>
      </c>
      <c r="C360" s="255"/>
      <c r="D360" s="256"/>
      <c r="E360" s="256"/>
      <c r="F360" s="257"/>
    </row>
    <row r="361" spans="1:6" ht="20.25" customHeight="1" x14ac:dyDescent="0.15">
      <c r="A361" s="61" t="s">
        <v>38</v>
      </c>
      <c r="B361" s="258" t="s">
        <v>417</v>
      </c>
      <c r="C361" s="256"/>
      <c r="D361" s="256"/>
      <c r="E361" s="256"/>
      <c r="F361" s="257"/>
    </row>
    <row r="362" spans="1:6" ht="20.25" customHeight="1" thickBot="1" x14ac:dyDescent="0.2">
      <c r="A362" s="54" t="s">
        <v>33</v>
      </c>
      <c r="B362" s="259"/>
      <c r="C362" s="259"/>
      <c r="D362" s="259"/>
      <c r="E362" s="259"/>
      <c r="F362" s="260"/>
    </row>
    <row r="363" spans="1:6" ht="20.25" customHeight="1" thickTop="1" x14ac:dyDescent="0.15">
      <c r="A363" s="53" t="s">
        <v>26</v>
      </c>
      <c r="B363" s="261" t="s">
        <v>519</v>
      </c>
      <c r="C363" s="262"/>
      <c r="D363" s="262"/>
      <c r="E363" s="262"/>
      <c r="F363" s="263"/>
    </row>
    <row r="364" spans="1:6" ht="20.25" customHeight="1" x14ac:dyDescent="0.15">
      <c r="A364" s="264" t="s">
        <v>34</v>
      </c>
      <c r="B364" s="267" t="s">
        <v>27</v>
      </c>
      <c r="C364" s="268" t="s">
        <v>751</v>
      </c>
      <c r="D364" s="238" t="s">
        <v>35</v>
      </c>
      <c r="E364" s="238" t="s">
        <v>28</v>
      </c>
      <c r="F364" s="239" t="s">
        <v>88</v>
      </c>
    </row>
    <row r="365" spans="1:6" ht="20.25" customHeight="1" x14ac:dyDescent="0.15">
      <c r="A365" s="265"/>
      <c r="B365" s="267"/>
      <c r="C365" s="269"/>
      <c r="D365" s="238" t="s">
        <v>36</v>
      </c>
      <c r="E365" s="238" t="s">
        <v>29</v>
      </c>
      <c r="F365" s="239" t="s">
        <v>37</v>
      </c>
    </row>
    <row r="366" spans="1:6" ht="20.25" customHeight="1" x14ac:dyDescent="0.15">
      <c r="A366" s="265"/>
      <c r="B366" s="270">
        <v>44557</v>
      </c>
      <c r="C366" s="271" t="s">
        <v>624</v>
      </c>
      <c r="D366" s="273">
        <v>3540480</v>
      </c>
      <c r="E366" s="273">
        <v>3540480</v>
      </c>
      <c r="F366" s="275">
        <v>1</v>
      </c>
    </row>
    <row r="367" spans="1:6" ht="20.25" customHeight="1" x14ac:dyDescent="0.15">
      <c r="A367" s="266"/>
      <c r="B367" s="270"/>
      <c r="C367" s="272"/>
      <c r="D367" s="274"/>
      <c r="E367" s="274"/>
      <c r="F367" s="275"/>
    </row>
    <row r="368" spans="1:6" ht="20.25" customHeight="1" x14ac:dyDescent="0.15">
      <c r="A368" s="247" t="s">
        <v>30</v>
      </c>
      <c r="B368" s="240" t="s">
        <v>31</v>
      </c>
      <c r="C368" s="240" t="s">
        <v>677</v>
      </c>
      <c r="D368" s="249" t="s">
        <v>32</v>
      </c>
      <c r="E368" s="249"/>
      <c r="F368" s="250"/>
    </row>
    <row r="369" spans="1:6" ht="20.25" customHeight="1" x14ac:dyDescent="0.15">
      <c r="A369" s="248"/>
      <c r="B369" s="8" t="s">
        <v>118</v>
      </c>
      <c r="C369" s="8" t="s">
        <v>708</v>
      </c>
      <c r="D369" s="251" t="s">
        <v>649</v>
      </c>
      <c r="E369" s="252"/>
      <c r="F369" s="253"/>
    </row>
    <row r="370" spans="1:6" ht="20.25" customHeight="1" x14ac:dyDescent="0.15">
      <c r="A370" s="61" t="s">
        <v>724</v>
      </c>
      <c r="B370" s="254" t="s">
        <v>696</v>
      </c>
      <c r="C370" s="255"/>
      <c r="D370" s="256"/>
      <c r="E370" s="256"/>
      <c r="F370" s="257"/>
    </row>
    <row r="371" spans="1:6" ht="20.25" customHeight="1" x14ac:dyDescent="0.15">
      <c r="A371" s="61" t="s">
        <v>38</v>
      </c>
      <c r="B371" s="258" t="s">
        <v>323</v>
      </c>
      <c r="C371" s="256"/>
      <c r="D371" s="256"/>
      <c r="E371" s="256"/>
      <c r="F371" s="257"/>
    </row>
    <row r="372" spans="1:6" ht="20.25" customHeight="1" thickBot="1" x14ac:dyDescent="0.2">
      <c r="A372" s="54" t="s">
        <v>33</v>
      </c>
      <c r="B372" s="259"/>
      <c r="C372" s="259"/>
      <c r="D372" s="259"/>
      <c r="E372" s="259"/>
      <c r="F372" s="260"/>
    </row>
    <row r="373" spans="1:6" ht="20.25" customHeight="1" thickTop="1" x14ac:dyDescent="0.15">
      <c r="A373" s="53" t="s">
        <v>26</v>
      </c>
      <c r="B373" s="261" t="s">
        <v>362</v>
      </c>
      <c r="C373" s="262"/>
      <c r="D373" s="262"/>
      <c r="E373" s="262"/>
      <c r="F373" s="263"/>
    </row>
    <row r="374" spans="1:6" ht="20.25" customHeight="1" x14ac:dyDescent="0.15">
      <c r="A374" s="264" t="s">
        <v>34</v>
      </c>
      <c r="B374" s="267" t="s">
        <v>27</v>
      </c>
      <c r="C374" s="268" t="s">
        <v>720</v>
      </c>
      <c r="D374" s="238" t="s">
        <v>35</v>
      </c>
      <c r="E374" s="238" t="s">
        <v>28</v>
      </c>
      <c r="F374" s="239" t="s">
        <v>88</v>
      </c>
    </row>
    <row r="375" spans="1:6" ht="20.25" customHeight="1" x14ac:dyDescent="0.15">
      <c r="A375" s="265"/>
      <c r="B375" s="267"/>
      <c r="C375" s="269"/>
      <c r="D375" s="238" t="s">
        <v>36</v>
      </c>
      <c r="E375" s="238" t="s">
        <v>29</v>
      </c>
      <c r="F375" s="239" t="s">
        <v>37</v>
      </c>
    </row>
    <row r="376" spans="1:6" ht="20.25" customHeight="1" x14ac:dyDescent="0.15">
      <c r="A376" s="265"/>
      <c r="B376" s="270">
        <v>44557</v>
      </c>
      <c r="C376" s="271" t="s">
        <v>624</v>
      </c>
      <c r="D376" s="273">
        <v>5400000</v>
      </c>
      <c r="E376" s="273">
        <v>4999920</v>
      </c>
      <c r="F376" s="275">
        <v>0.92591111111111113</v>
      </c>
    </row>
    <row r="377" spans="1:6" ht="20.25" customHeight="1" x14ac:dyDescent="0.15">
      <c r="A377" s="266"/>
      <c r="B377" s="270"/>
      <c r="C377" s="272"/>
      <c r="D377" s="274"/>
      <c r="E377" s="274"/>
      <c r="F377" s="275"/>
    </row>
    <row r="378" spans="1:6" ht="20.25" customHeight="1" x14ac:dyDescent="0.15">
      <c r="A378" s="247" t="s">
        <v>30</v>
      </c>
      <c r="B378" s="240" t="s">
        <v>31</v>
      </c>
      <c r="C378" s="240" t="s">
        <v>723</v>
      </c>
      <c r="D378" s="249" t="s">
        <v>32</v>
      </c>
      <c r="E378" s="249"/>
      <c r="F378" s="250"/>
    </row>
    <row r="379" spans="1:6" ht="20.25" customHeight="1" x14ac:dyDescent="0.15">
      <c r="A379" s="248"/>
      <c r="B379" s="8" t="s">
        <v>105</v>
      </c>
      <c r="C379" s="8" t="s">
        <v>709</v>
      </c>
      <c r="D379" s="251" t="s">
        <v>650</v>
      </c>
      <c r="E379" s="252"/>
      <c r="F379" s="253"/>
    </row>
    <row r="380" spans="1:6" ht="20.25" customHeight="1" x14ac:dyDescent="0.15">
      <c r="A380" s="61" t="s">
        <v>748</v>
      </c>
      <c r="B380" s="254" t="s">
        <v>135</v>
      </c>
      <c r="C380" s="255"/>
      <c r="D380" s="256"/>
      <c r="E380" s="256"/>
      <c r="F380" s="257"/>
    </row>
    <row r="381" spans="1:6" ht="20.25" customHeight="1" x14ac:dyDescent="0.15">
      <c r="A381" s="61" t="s">
        <v>38</v>
      </c>
      <c r="B381" s="258" t="s">
        <v>323</v>
      </c>
      <c r="C381" s="256"/>
      <c r="D381" s="256"/>
      <c r="E381" s="256"/>
      <c r="F381" s="257"/>
    </row>
    <row r="382" spans="1:6" ht="20.25" customHeight="1" thickBot="1" x14ac:dyDescent="0.2">
      <c r="A382" s="54" t="s">
        <v>33</v>
      </c>
      <c r="B382" s="259"/>
      <c r="C382" s="259"/>
      <c r="D382" s="259"/>
      <c r="E382" s="259"/>
      <c r="F382" s="260"/>
    </row>
    <row r="383" spans="1:6" ht="20.25" customHeight="1" thickTop="1" x14ac:dyDescent="0.15">
      <c r="A383" s="53" t="s">
        <v>26</v>
      </c>
      <c r="B383" s="261" t="s">
        <v>363</v>
      </c>
      <c r="C383" s="262"/>
      <c r="D383" s="262"/>
      <c r="E383" s="262"/>
      <c r="F383" s="263"/>
    </row>
    <row r="384" spans="1:6" ht="20.25" customHeight="1" x14ac:dyDescent="0.15">
      <c r="A384" s="264" t="s">
        <v>34</v>
      </c>
      <c r="B384" s="267" t="s">
        <v>27</v>
      </c>
      <c r="C384" s="268" t="s">
        <v>741</v>
      </c>
      <c r="D384" s="238" t="s">
        <v>35</v>
      </c>
      <c r="E384" s="238" t="s">
        <v>28</v>
      </c>
      <c r="F384" s="239" t="s">
        <v>88</v>
      </c>
    </row>
    <row r="385" spans="1:6" ht="20.25" customHeight="1" x14ac:dyDescent="0.15">
      <c r="A385" s="265"/>
      <c r="B385" s="267"/>
      <c r="C385" s="269"/>
      <c r="D385" s="238" t="s">
        <v>36</v>
      </c>
      <c r="E385" s="238" t="s">
        <v>29</v>
      </c>
      <c r="F385" s="239" t="s">
        <v>37</v>
      </c>
    </row>
    <row r="386" spans="1:6" ht="20.25" customHeight="1" x14ac:dyDescent="0.15">
      <c r="A386" s="265"/>
      <c r="B386" s="270">
        <v>44557</v>
      </c>
      <c r="C386" s="271" t="s">
        <v>624</v>
      </c>
      <c r="D386" s="273">
        <v>6000000</v>
      </c>
      <c r="E386" s="273">
        <v>5280000</v>
      </c>
      <c r="F386" s="275">
        <v>0.88</v>
      </c>
    </row>
    <row r="387" spans="1:6" ht="20.25" customHeight="1" x14ac:dyDescent="0.15">
      <c r="A387" s="266"/>
      <c r="B387" s="270"/>
      <c r="C387" s="272"/>
      <c r="D387" s="274"/>
      <c r="E387" s="274"/>
      <c r="F387" s="275"/>
    </row>
    <row r="388" spans="1:6" ht="20.25" customHeight="1" x14ac:dyDescent="0.15">
      <c r="A388" s="247" t="s">
        <v>30</v>
      </c>
      <c r="B388" s="240" t="s">
        <v>31</v>
      </c>
      <c r="C388" s="240" t="s">
        <v>754</v>
      </c>
      <c r="D388" s="249" t="s">
        <v>32</v>
      </c>
      <c r="E388" s="249"/>
      <c r="F388" s="250"/>
    </row>
    <row r="389" spans="1:6" ht="20.25" customHeight="1" x14ac:dyDescent="0.15">
      <c r="A389" s="248"/>
      <c r="B389" s="8" t="s">
        <v>108</v>
      </c>
      <c r="C389" s="8" t="s">
        <v>710</v>
      </c>
      <c r="D389" s="251" t="s">
        <v>651</v>
      </c>
      <c r="E389" s="252"/>
      <c r="F389" s="253"/>
    </row>
    <row r="390" spans="1:6" ht="20.25" customHeight="1" x14ac:dyDescent="0.15">
      <c r="A390" s="61" t="s">
        <v>722</v>
      </c>
      <c r="B390" s="254" t="s">
        <v>135</v>
      </c>
      <c r="C390" s="255"/>
      <c r="D390" s="256"/>
      <c r="E390" s="256"/>
      <c r="F390" s="257"/>
    </row>
    <row r="391" spans="1:6" ht="20.25" customHeight="1" x14ac:dyDescent="0.15">
      <c r="A391" s="61" t="s">
        <v>38</v>
      </c>
      <c r="B391" s="258" t="s">
        <v>323</v>
      </c>
      <c r="C391" s="256"/>
      <c r="D391" s="256"/>
      <c r="E391" s="256"/>
      <c r="F391" s="257"/>
    </row>
    <row r="392" spans="1:6" ht="20.25" customHeight="1" thickBot="1" x14ac:dyDescent="0.2">
      <c r="A392" s="54" t="s">
        <v>33</v>
      </c>
      <c r="B392" s="259"/>
      <c r="C392" s="259"/>
      <c r="D392" s="259"/>
      <c r="E392" s="259"/>
      <c r="F392" s="260"/>
    </row>
    <row r="393" spans="1:6" ht="20.25" customHeight="1" thickTop="1" x14ac:dyDescent="0.15">
      <c r="A393" s="53" t="s">
        <v>26</v>
      </c>
      <c r="B393" s="261" t="s">
        <v>520</v>
      </c>
      <c r="C393" s="262"/>
      <c r="D393" s="262"/>
      <c r="E393" s="262"/>
      <c r="F393" s="263"/>
    </row>
    <row r="394" spans="1:6" ht="20.25" customHeight="1" x14ac:dyDescent="0.15">
      <c r="A394" s="264" t="s">
        <v>34</v>
      </c>
      <c r="B394" s="267" t="s">
        <v>27</v>
      </c>
      <c r="C394" s="268" t="s">
        <v>725</v>
      </c>
      <c r="D394" s="238" t="s">
        <v>35</v>
      </c>
      <c r="E394" s="238" t="s">
        <v>28</v>
      </c>
      <c r="F394" s="239" t="s">
        <v>88</v>
      </c>
    </row>
    <row r="395" spans="1:6" ht="20.25" customHeight="1" x14ac:dyDescent="0.15">
      <c r="A395" s="265"/>
      <c r="B395" s="267"/>
      <c r="C395" s="269"/>
      <c r="D395" s="238" t="s">
        <v>36</v>
      </c>
      <c r="E395" s="238" t="s">
        <v>29</v>
      </c>
      <c r="F395" s="239" t="s">
        <v>37</v>
      </c>
    </row>
    <row r="396" spans="1:6" ht="20.25" customHeight="1" x14ac:dyDescent="0.15">
      <c r="A396" s="265"/>
      <c r="B396" s="270">
        <v>44558</v>
      </c>
      <c r="C396" s="271" t="s">
        <v>624</v>
      </c>
      <c r="D396" s="273">
        <v>5112000</v>
      </c>
      <c r="E396" s="273">
        <v>4800000</v>
      </c>
      <c r="F396" s="275">
        <v>0.93896713615023475</v>
      </c>
    </row>
    <row r="397" spans="1:6" ht="20.25" customHeight="1" x14ac:dyDescent="0.15">
      <c r="A397" s="266"/>
      <c r="B397" s="270"/>
      <c r="C397" s="272"/>
      <c r="D397" s="274"/>
      <c r="E397" s="274"/>
      <c r="F397" s="275"/>
    </row>
    <row r="398" spans="1:6" ht="20.25" customHeight="1" x14ac:dyDescent="0.15">
      <c r="A398" s="247" t="s">
        <v>30</v>
      </c>
      <c r="B398" s="240" t="s">
        <v>31</v>
      </c>
      <c r="C398" s="240" t="s">
        <v>728</v>
      </c>
      <c r="D398" s="249" t="s">
        <v>32</v>
      </c>
      <c r="E398" s="249"/>
      <c r="F398" s="250"/>
    </row>
    <row r="399" spans="1:6" ht="20.25" customHeight="1" x14ac:dyDescent="0.15">
      <c r="A399" s="248"/>
      <c r="B399" s="8" t="s">
        <v>120</v>
      </c>
      <c r="C399" s="8" t="s">
        <v>711</v>
      </c>
      <c r="D399" s="251" t="s">
        <v>653</v>
      </c>
      <c r="E399" s="252"/>
      <c r="F399" s="253"/>
    </row>
    <row r="400" spans="1:6" ht="20.25" customHeight="1" x14ac:dyDescent="0.15">
      <c r="A400" s="61" t="s">
        <v>745</v>
      </c>
      <c r="B400" s="254" t="s">
        <v>135</v>
      </c>
      <c r="C400" s="255"/>
      <c r="D400" s="256"/>
      <c r="E400" s="256"/>
      <c r="F400" s="257"/>
    </row>
    <row r="401" spans="1:6" ht="20.25" customHeight="1" x14ac:dyDescent="0.15">
      <c r="A401" s="61" t="s">
        <v>38</v>
      </c>
      <c r="B401" s="258" t="s">
        <v>351</v>
      </c>
      <c r="C401" s="256"/>
      <c r="D401" s="256"/>
      <c r="E401" s="256"/>
      <c r="F401" s="257"/>
    </row>
    <row r="402" spans="1:6" ht="20.25" customHeight="1" thickBot="1" x14ac:dyDescent="0.2">
      <c r="A402" s="54" t="s">
        <v>33</v>
      </c>
      <c r="B402" s="259"/>
      <c r="C402" s="259"/>
      <c r="D402" s="259"/>
      <c r="E402" s="259"/>
      <c r="F402" s="260"/>
    </row>
    <row r="403" spans="1:6" ht="20.25" customHeight="1" thickTop="1" x14ac:dyDescent="0.15">
      <c r="A403" s="53" t="s">
        <v>26</v>
      </c>
      <c r="B403" s="261" t="s">
        <v>521</v>
      </c>
      <c r="C403" s="262"/>
      <c r="D403" s="262"/>
      <c r="E403" s="262"/>
      <c r="F403" s="263"/>
    </row>
    <row r="404" spans="1:6" ht="20.25" customHeight="1" x14ac:dyDescent="0.15">
      <c r="A404" s="264" t="s">
        <v>34</v>
      </c>
      <c r="B404" s="267" t="s">
        <v>27</v>
      </c>
      <c r="C404" s="268" t="s">
        <v>720</v>
      </c>
      <c r="D404" s="238" t="s">
        <v>35</v>
      </c>
      <c r="E404" s="238" t="s">
        <v>28</v>
      </c>
      <c r="F404" s="239" t="s">
        <v>88</v>
      </c>
    </row>
    <row r="405" spans="1:6" ht="20.25" customHeight="1" x14ac:dyDescent="0.15">
      <c r="A405" s="265"/>
      <c r="B405" s="267"/>
      <c r="C405" s="269"/>
      <c r="D405" s="238" t="s">
        <v>36</v>
      </c>
      <c r="E405" s="238" t="s">
        <v>29</v>
      </c>
      <c r="F405" s="239" t="s">
        <v>37</v>
      </c>
    </row>
    <row r="406" spans="1:6" ht="20.25" customHeight="1" x14ac:dyDescent="0.15">
      <c r="A406" s="265"/>
      <c r="B406" s="270">
        <v>44558</v>
      </c>
      <c r="C406" s="271" t="s">
        <v>624</v>
      </c>
      <c r="D406" s="273">
        <v>1008866620</v>
      </c>
      <c r="E406" s="273">
        <v>1007300000</v>
      </c>
      <c r="F406" s="275">
        <v>0.99844714854377881</v>
      </c>
    </row>
    <row r="407" spans="1:6" ht="20.25" customHeight="1" x14ac:dyDescent="0.15">
      <c r="A407" s="266"/>
      <c r="B407" s="270"/>
      <c r="C407" s="272"/>
      <c r="D407" s="274"/>
      <c r="E407" s="274"/>
      <c r="F407" s="275"/>
    </row>
    <row r="408" spans="1:6" ht="20.25" customHeight="1" x14ac:dyDescent="0.15">
      <c r="A408" s="247" t="s">
        <v>30</v>
      </c>
      <c r="B408" s="240" t="s">
        <v>31</v>
      </c>
      <c r="C408" s="240" t="s">
        <v>728</v>
      </c>
      <c r="D408" s="249" t="s">
        <v>32</v>
      </c>
      <c r="E408" s="249"/>
      <c r="F408" s="250"/>
    </row>
    <row r="409" spans="1:6" ht="20.25" customHeight="1" x14ac:dyDescent="0.15">
      <c r="A409" s="248"/>
      <c r="B409" s="8" t="s">
        <v>540</v>
      </c>
      <c r="C409" s="8" t="s">
        <v>712</v>
      </c>
      <c r="D409" s="251" t="s">
        <v>656</v>
      </c>
      <c r="E409" s="252"/>
      <c r="F409" s="253"/>
    </row>
    <row r="410" spans="1:6" ht="20.25" customHeight="1" x14ac:dyDescent="0.15">
      <c r="A410" s="61" t="s">
        <v>722</v>
      </c>
      <c r="B410" s="254" t="s">
        <v>713</v>
      </c>
      <c r="C410" s="255"/>
      <c r="D410" s="256"/>
      <c r="E410" s="256"/>
      <c r="F410" s="257"/>
    </row>
    <row r="411" spans="1:6" ht="20.25" customHeight="1" x14ac:dyDescent="0.15">
      <c r="A411" s="61" t="s">
        <v>38</v>
      </c>
      <c r="B411" s="258" t="s">
        <v>289</v>
      </c>
      <c r="C411" s="256"/>
      <c r="D411" s="256"/>
      <c r="E411" s="256"/>
      <c r="F411" s="257"/>
    </row>
    <row r="412" spans="1:6" ht="20.25" customHeight="1" thickBot="1" x14ac:dyDescent="0.2">
      <c r="A412" s="54" t="s">
        <v>33</v>
      </c>
      <c r="B412" s="259"/>
      <c r="C412" s="259"/>
      <c r="D412" s="259"/>
      <c r="E412" s="259"/>
      <c r="F412" s="260"/>
    </row>
    <row r="413" spans="1:6" ht="20.25" customHeight="1" thickTop="1" x14ac:dyDescent="0.15">
      <c r="A413" s="53" t="s">
        <v>26</v>
      </c>
      <c r="B413" s="261" t="s">
        <v>522</v>
      </c>
      <c r="C413" s="262"/>
      <c r="D413" s="262"/>
      <c r="E413" s="262"/>
      <c r="F413" s="263"/>
    </row>
    <row r="414" spans="1:6" ht="20.25" customHeight="1" x14ac:dyDescent="0.15">
      <c r="A414" s="264" t="s">
        <v>34</v>
      </c>
      <c r="B414" s="267" t="s">
        <v>27</v>
      </c>
      <c r="C414" s="268" t="s">
        <v>746</v>
      </c>
      <c r="D414" s="238" t="s">
        <v>35</v>
      </c>
      <c r="E414" s="238" t="s">
        <v>28</v>
      </c>
      <c r="F414" s="239" t="s">
        <v>88</v>
      </c>
    </row>
    <row r="415" spans="1:6" ht="20.25" customHeight="1" x14ac:dyDescent="0.15">
      <c r="A415" s="265"/>
      <c r="B415" s="267"/>
      <c r="C415" s="269"/>
      <c r="D415" s="238" t="s">
        <v>36</v>
      </c>
      <c r="E415" s="238" t="s">
        <v>29</v>
      </c>
      <c r="F415" s="239" t="s">
        <v>37</v>
      </c>
    </row>
    <row r="416" spans="1:6" ht="20.25" customHeight="1" x14ac:dyDescent="0.15">
      <c r="A416" s="265"/>
      <c r="B416" s="270">
        <v>44558</v>
      </c>
      <c r="C416" s="271" t="s">
        <v>624</v>
      </c>
      <c r="D416" s="273">
        <v>330285077</v>
      </c>
      <c r="E416" s="273">
        <v>325486000</v>
      </c>
      <c r="F416" s="275">
        <v>0.98546989454204137</v>
      </c>
    </row>
    <row r="417" spans="1:6" ht="20.25" customHeight="1" x14ac:dyDescent="0.15">
      <c r="A417" s="266"/>
      <c r="B417" s="270"/>
      <c r="C417" s="272"/>
      <c r="D417" s="274"/>
      <c r="E417" s="274"/>
      <c r="F417" s="275"/>
    </row>
    <row r="418" spans="1:6" ht="20.25" customHeight="1" x14ac:dyDescent="0.15">
      <c r="A418" s="247" t="s">
        <v>30</v>
      </c>
      <c r="B418" s="240" t="s">
        <v>31</v>
      </c>
      <c r="C418" s="240" t="s">
        <v>754</v>
      </c>
      <c r="D418" s="249" t="s">
        <v>32</v>
      </c>
      <c r="E418" s="249"/>
      <c r="F418" s="250"/>
    </row>
    <row r="419" spans="1:6" ht="20.25" customHeight="1" x14ac:dyDescent="0.15">
      <c r="A419" s="248"/>
      <c r="B419" s="8" t="s">
        <v>541</v>
      </c>
      <c r="C419" s="8" t="s">
        <v>714</v>
      </c>
      <c r="D419" s="251" t="s">
        <v>659</v>
      </c>
      <c r="E419" s="252"/>
      <c r="F419" s="253"/>
    </row>
    <row r="420" spans="1:6" ht="20.25" customHeight="1" x14ac:dyDescent="0.15">
      <c r="A420" s="61" t="s">
        <v>750</v>
      </c>
      <c r="B420" s="254" t="s">
        <v>715</v>
      </c>
      <c r="C420" s="255"/>
      <c r="D420" s="256"/>
      <c r="E420" s="256"/>
      <c r="F420" s="257"/>
    </row>
    <row r="421" spans="1:6" ht="20.25" customHeight="1" x14ac:dyDescent="0.15">
      <c r="A421" s="61" t="s">
        <v>38</v>
      </c>
      <c r="B421" s="258" t="s">
        <v>371</v>
      </c>
      <c r="C421" s="256"/>
      <c r="D421" s="256"/>
      <c r="E421" s="256"/>
      <c r="F421" s="257"/>
    </row>
    <row r="422" spans="1:6" ht="20.25" customHeight="1" thickBot="1" x14ac:dyDescent="0.2">
      <c r="A422" s="54" t="s">
        <v>33</v>
      </c>
      <c r="B422" s="259"/>
      <c r="C422" s="259"/>
      <c r="D422" s="259"/>
      <c r="E422" s="259"/>
      <c r="F422" s="260"/>
    </row>
    <row r="423" spans="1:6" ht="20.25" customHeight="1" thickTop="1" x14ac:dyDescent="0.15">
      <c r="A423" s="53" t="s">
        <v>26</v>
      </c>
      <c r="B423" s="261" t="s">
        <v>523</v>
      </c>
      <c r="C423" s="262"/>
      <c r="D423" s="262"/>
      <c r="E423" s="262"/>
      <c r="F423" s="263"/>
    </row>
    <row r="424" spans="1:6" ht="20.25" customHeight="1" x14ac:dyDescent="0.15">
      <c r="A424" s="264" t="s">
        <v>34</v>
      </c>
      <c r="B424" s="267" t="s">
        <v>27</v>
      </c>
      <c r="C424" s="268" t="s">
        <v>733</v>
      </c>
      <c r="D424" s="238" t="s">
        <v>35</v>
      </c>
      <c r="E424" s="238" t="s">
        <v>28</v>
      </c>
      <c r="F424" s="239" t="s">
        <v>88</v>
      </c>
    </row>
    <row r="425" spans="1:6" ht="20.25" customHeight="1" x14ac:dyDescent="0.15">
      <c r="A425" s="265"/>
      <c r="B425" s="267"/>
      <c r="C425" s="269"/>
      <c r="D425" s="238" t="s">
        <v>36</v>
      </c>
      <c r="E425" s="238" t="s">
        <v>29</v>
      </c>
      <c r="F425" s="239" t="s">
        <v>37</v>
      </c>
    </row>
    <row r="426" spans="1:6" ht="20.25" customHeight="1" x14ac:dyDescent="0.15">
      <c r="A426" s="265"/>
      <c r="B426" s="270">
        <v>44558</v>
      </c>
      <c r="C426" s="271" t="s">
        <v>624</v>
      </c>
      <c r="D426" s="273">
        <v>409839724</v>
      </c>
      <c r="E426" s="273">
        <v>407921000</v>
      </c>
      <c r="F426" s="275">
        <v>0.99531835523098289</v>
      </c>
    </row>
    <row r="427" spans="1:6" ht="20.25" customHeight="1" x14ac:dyDescent="0.15">
      <c r="A427" s="266"/>
      <c r="B427" s="270"/>
      <c r="C427" s="272"/>
      <c r="D427" s="274"/>
      <c r="E427" s="274"/>
      <c r="F427" s="275"/>
    </row>
    <row r="428" spans="1:6" ht="20.25" customHeight="1" x14ac:dyDescent="0.15">
      <c r="A428" s="247" t="s">
        <v>30</v>
      </c>
      <c r="B428" s="240" t="s">
        <v>31</v>
      </c>
      <c r="C428" s="240" t="s">
        <v>752</v>
      </c>
      <c r="D428" s="249" t="s">
        <v>32</v>
      </c>
      <c r="E428" s="249"/>
      <c r="F428" s="250"/>
    </row>
    <row r="429" spans="1:6" ht="20.25" customHeight="1" x14ac:dyDescent="0.15">
      <c r="A429" s="248"/>
      <c r="B429" s="8" t="s">
        <v>542</v>
      </c>
      <c r="C429" s="8" t="s">
        <v>716</v>
      </c>
      <c r="D429" s="251" t="s">
        <v>660</v>
      </c>
      <c r="E429" s="252"/>
      <c r="F429" s="253"/>
    </row>
    <row r="430" spans="1:6" ht="20.25" customHeight="1" x14ac:dyDescent="0.15">
      <c r="A430" s="61" t="s">
        <v>724</v>
      </c>
      <c r="B430" s="254" t="s">
        <v>713</v>
      </c>
      <c r="C430" s="255"/>
      <c r="D430" s="256"/>
      <c r="E430" s="256"/>
      <c r="F430" s="257"/>
    </row>
    <row r="431" spans="1:6" ht="20.25" customHeight="1" x14ac:dyDescent="0.15">
      <c r="A431" s="61" t="s">
        <v>38</v>
      </c>
      <c r="B431" s="258" t="s">
        <v>372</v>
      </c>
      <c r="C431" s="256"/>
      <c r="D431" s="256"/>
      <c r="E431" s="256"/>
      <c r="F431" s="257"/>
    </row>
    <row r="432" spans="1:6" ht="20.25" customHeight="1" thickBot="1" x14ac:dyDescent="0.2">
      <c r="A432" s="54" t="s">
        <v>33</v>
      </c>
      <c r="B432" s="259"/>
      <c r="C432" s="259"/>
      <c r="D432" s="259"/>
      <c r="E432" s="259"/>
      <c r="F432" s="260"/>
    </row>
    <row r="433" spans="1:6" ht="20.25" customHeight="1" thickTop="1" x14ac:dyDescent="0.15">
      <c r="A433" s="53" t="s">
        <v>26</v>
      </c>
      <c r="B433" s="261" t="s">
        <v>524</v>
      </c>
      <c r="C433" s="262"/>
      <c r="D433" s="262"/>
      <c r="E433" s="262"/>
      <c r="F433" s="263"/>
    </row>
    <row r="434" spans="1:6" ht="20.25" customHeight="1" x14ac:dyDescent="0.15">
      <c r="A434" s="264" t="s">
        <v>34</v>
      </c>
      <c r="B434" s="267" t="s">
        <v>27</v>
      </c>
      <c r="C434" s="268" t="s">
        <v>749</v>
      </c>
      <c r="D434" s="238" t="s">
        <v>35</v>
      </c>
      <c r="E434" s="238" t="s">
        <v>28</v>
      </c>
      <c r="F434" s="239" t="s">
        <v>88</v>
      </c>
    </row>
    <row r="435" spans="1:6" ht="20.25" customHeight="1" x14ac:dyDescent="0.15">
      <c r="A435" s="265"/>
      <c r="B435" s="267"/>
      <c r="C435" s="269"/>
      <c r="D435" s="238" t="s">
        <v>36</v>
      </c>
      <c r="E435" s="238" t="s">
        <v>29</v>
      </c>
      <c r="F435" s="239" t="s">
        <v>37</v>
      </c>
    </row>
    <row r="436" spans="1:6" ht="20.25" customHeight="1" x14ac:dyDescent="0.15">
      <c r="A436" s="265"/>
      <c r="B436" s="270">
        <v>44558</v>
      </c>
      <c r="C436" s="271" t="s">
        <v>624</v>
      </c>
      <c r="D436" s="273">
        <v>917090961</v>
      </c>
      <c r="E436" s="273">
        <v>916386000</v>
      </c>
      <c r="F436" s="275">
        <v>0.99923130743843414</v>
      </c>
    </row>
    <row r="437" spans="1:6" ht="20.25" customHeight="1" x14ac:dyDescent="0.15">
      <c r="A437" s="266"/>
      <c r="B437" s="270"/>
      <c r="C437" s="272"/>
      <c r="D437" s="274"/>
      <c r="E437" s="274"/>
      <c r="F437" s="275"/>
    </row>
    <row r="438" spans="1:6" ht="20.25" customHeight="1" x14ac:dyDescent="0.15">
      <c r="A438" s="247" t="s">
        <v>30</v>
      </c>
      <c r="B438" s="240" t="s">
        <v>31</v>
      </c>
      <c r="C438" s="240" t="s">
        <v>723</v>
      </c>
      <c r="D438" s="249" t="s">
        <v>32</v>
      </c>
      <c r="E438" s="249"/>
      <c r="F438" s="250"/>
    </row>
    <row r="439" spans="1:6" ht="20.25" customHeight="1" x14ac:dyDescent="0.15">
      <c r="A439" s="248"/>
      <c r="B439" s="8" t="s">
        <v>543</v>
      </c>
      <c r="C439" s="8" t="s">
        <v>717</v>
      </c>
      <c r="D439" s="251" t="s">
        <v>662</v>
      </c>
      <c r="E439" s="252"/>
      <c r="F439" s="253"/>
    </row>
    <row r="440" spans="1:6" ht="20.25" customHeight="1" x14ac:dyDescent="0.15">
      <c r="A440" s="61" t="s">
        <v>724</v>
      </c>
      <c r="B440" s="254" t="s">
        <v>713</v>
      </c>
      <c r="C440" s="255"/>
      <c r="D440" s="256"/>
      <c r="E440" s="256"/>
      <c r="F440" s="257"/>
    </row>
    <row r="441" spans="1:6" ht="20.25" customHeight="1" x14ac:dyDescent="0.15">
      <c r="A441" s="61" t="s">
        <v>38</v>
      </c>
      <c r="B441" s="258" t="s">
        <v>373</v>
      </c>
      <c r="C441" s="256"/>
      <c r="D441" s="256"/>
      <c r="E441" s="256"/>
      <c r="F441" s="257"/>
    </row>
    <row r="442" spans="1:6" ht="20.25" customHeight="1" thickBot="1" x14ac:dyDescent="0.2">
      <c r="A442" s="54" t="s">
        <v>33</v>
      </c>
      <c r="B442" s="259"/>
      <c r="C442" s="259"/>
      <c r="D442" s="259"/>
      <c r="E442" s="259"/>
      <c r="F442" s="260"/>
    </row>
    <row r="443" spans="1:6" ht="20.25" customHeight="1" thickTop="1" x14ac:dyDescent="0.15">
      <c r="A443" s="53" t="s">
        <v>26</v>
      </c>
      <c r="B443" s="261" t="s">
        <v>525</v>
      </c>
      <c r="C443" s="262"/>
      <c r="D443" s="262"/>
      <c r="E443" s="262"/>
      <c r="F443" s="263"/>
    </row>
    <row r="444" spans="1:6" ht="20.25" customHeight="1" x14ac:dyDescent="0.15">
      <c r="A444" s="264" t="s">
        <v>34</v>
      </c>
      <c r="B444" s="267" t="s">
        <v>27</v>
      </c>
      <c r="C444" s="268" t="s">
        <v>725</v>
      </c>
      <c r="D444" s="238" t="s">
        <v>35</v>
      </c>
      <c r="E444" s="238" t="s">
        <v>28</v>
      </c>
      <c r="F444" s="239" t="s">
        <v>88</v>
      </c>
    </row>
    <row r="445" spans="1:6" ht="20.25" customHeight="1" x14ac:dyDescent="0.15">
      <c r="A445" s="265"/>
      <c r="B445" s="267"/>
      <c r="C445" s="269"/>
      <c r="D445" s="238" t="s">
        <v>36</v>
      </c>
      <c r="E445" s="238" t="s">
        <v>29</v>
      </c>
      <c r="F445" s="239" t="s">
        <v>37</v>
      </c>
    </row>
    <row r="446" spans="1:6" ht="20.25" customHeight="1" x14ac:dyDescent="0.15">
      <c r="A446" s="265"/>
      <c r="B446" s="270">
        <v>44558</v>
      </c>
      <c r="C446" s="271" t="s">
        <v>624</v>
      </c>
      <c r="D446" s="273">
        <v>959939143</v>
      </c>
      <c r="E446" s="273">
        <v>955445000</v>
      </c>
      <c r="F446" s="275">
        <v>0.99531830425629386</v>
      </c>
    </row>
    <row r="447" spans="1:6" ht="20.25" customHeight="1" x14ac:dyDescent="0.15">
      <c r="A447" s="266"/>
      <c r="B447" s="270"/>
      <c r="C447" s="272"/>
      <c r="D447" s="274"/>
      <c r="E447" s="274"/>
      <c r="F447" s="275"/>
    </row>
    <row r="448" spans="1:6" ht="20.25" customHeight="1" x14ac:dyDescent="0.15">
      <c r="A448" s="247" t="s">
        <v>30</v>
      </c>
      <c r="B448" s="240" t="s">
        <v>31</v>
      </c>
      <c r="C448" s="240" t="s">
        <v>755</v>
      </c>
      <c r="D448" s="249" t="s">
        <v>32</v>
      </c>
      <c r="E448" s="249"/>
      <c r="F448" s="250"/>
    </row>
    <row r="449" spans="1:6" ht="20.25" customHeight="1" x14ac:dyDescent="0.15">
      <c r="A449" s="248"/>
      <c r="B449" s="8" t="s">
        <v>544</v>
      </c>
      <c r="C449" s="8" t="s">
        <v>718</v>
      </c>
      <c r="D449" s="251" t="s">
        <v>664</v>
      </c>
      <c r="E449" s="252"/>
      <c r="F449" s="253"/>
    </row>
    <row r="450" spans="1:6" ht="20.25" customHeight="1" x14ac:dyDescent="0.15">
      <c r="A450" s="61" t="s">
        <v>724</v>
      </c>
      <c r="B450" s="254" t="s">
        <v>713</v>
      </c>
      <c r="C450" s="255"/>
      <c r="D450" s="256"/>
      <c r="E450" s="256"/>
      <c r="F450" s="257"/>
    </row>
    <row r="451" spans="1:6" ht="20.25" customHeight="1" x14ac:dyDescent="0.15">
      <c r="A451" s="61" t="s">
        <v>38</v>
      </c>
      <c r="B451" s="258" t="s">
        <v>374</v>
      </c>
      <c r="C451" s="256"/>
      <c r="D451" s="256"/>
      <c r="E451" s="256"/>
      <c r="F451" s="257"/>
    </row>
    <row r="452" spans="1:6" ht="20.25" customHeight="1" thickBot="1" x14ac:dyDescent="0.2">
      <c r="A452" s="54" t="s">
        <v>33</v>
      </c>
      <c r="B452" s="259"/>
      <c r="C452" s="259"/>
      <c r="D452" s="259"/>
      <c r="E452" s="259"/>
      <c r="F452" s="260"/>
    </row>
    <row r="453" spans="1:6" ht="20.25" customHeight="1" thickTop="1" x14ac:dyDescent="0.15">
      <c r="A453" s="53" t="s">
        <v>26</v>
      </c>
      <c r="B453" s="261" t="s">
        <v>526</v>
      </c>
      <c r="C453" s="262"/>
      <c r="D453" s="262"/>
      <c r="E453" s="262"/>
      <c r="F453" s="263"/>
    </row>
    <row r="454" spans="1:6" ht="20.25" customHeight="1" x14ac:dyDescent="0.15">
      <c r="A454" s="264" t="s">
        <v>34</v>
      </c>
      <c r="B454" s="267" t="s">
        <v>27</v>
      </c>
      <c r="C454" s="268" t="s">
        <v>751</v>
      </c>
      <c r="D454" s="238" t="s">
        <v>35</v>
      </c>
      <c r="E454" s="238" t="s">
        <v>28</v>
      </c>
      <c r="F454" s="239" t="s">
        <v>88</v>
      </c>
    </row>
    <row r="455" spans="1:6" ht="20.25" customHeight="1" x14ac:dyDescent="0.15">
      <c r="A455" s="265"/>
      <c r="B455" s="267"/>
      <c r="C455" s="269"/>
      <c r="D455" s="238" t="s">
        <v>36</v>
      </c>
      <c r="E455" s="238" t="s">
        <v>29</v>
      </c>
      <c r="F455" s="239" t="s">
        <v>37</v>
      </c>
    </row>
    <row r="456" spans="1:6" ht="20.25" customHeight="1" x14ac:dyDescent="0.15">
      <c r="A456" s="265"/>
      <c r="B456" s="270">
        <v>44558</v>
      </c>
      <c r="C456" s="271" t="s">
        <v>624</v>
      </c>
      <c r="D456" s="273">
        <v>139069185</v>
      </c>
      <c r="E456" s="273">
        <v>138207000</v>
      </c>
      <c r="F456" s="275">
        <v>0.99380031600817964</v>
      </c>
    </row>
    <row r="457" spans="1:6" ht="20.25" customHeight="1" x14ac:dyDescent="0.15">
      <c r="A457" s="266"/>
      <c r="B457" s="270"/>
      <c r="C457" s="272"/>
      <c r="D457" s="274"/>
      <c r="E457" s="274"/>
      <c r="F457" s="275"/>
    </row>
    <row r="458" spans="1:6" ht="20.25" customHeight="1" x14ac:dyDescent="0.15">
      <c r="A458" s="247" t="s">
        <v>30</v>
      </c>
      <c r="B458" s="240" t="s">
        <v>31</v>
      </c>
      <c r="C458" s="240" t="s">
        <v>754</v>
      </c>
      <c r="D458" s="249" t="s">
        <v>32</v>
      </c>
      <c r="E458" s="249"/>
      <c r="F458" s="250"/>
    </row>
    <row r="459" spans="1:6" ht="20.25" customHeight="1" x14ac:dyDescent="0.15">
      <c r="A459" s="248"/>
      <c r="B459" s="8" t="s">
        <v>540</v>
      </c>
      <c r="C459" s="8" t="s">
        <v>712</v>
      </c>
      <c r="D459" s="251" t="s">
        <v>666</v>
      </c>
      <c r="E459" s="252"/>
      <c r="F459" s="253"/>
    </row>
    <row r="460" spans="1:6" ht="20.25" customHeight="1" x14ac:dyDescent="0.15">
      <c r="A460" s="61" t="s">
        <v>722</v>
      </c>
      <c r="B460" s="254" t="s">
        <v>713</v>
      </c>
      <c r="C460" s="255"/>
      <c r="D460" s="256"/>
      <c r="E460" s="256"/>
      <c r="F460" s="257"/>
    </row>
    <row r="461" spans="1:6" ht="20.25" customHeight="1" x14ac:dyDescent="0.15">
      <c r="A461" s="61" t="s">
        <v>38</v>
      </c>
      <c r="B461" s="258" t="s">
        <v>375</v>
      </c>
      <c r="C461" s="256"/>
      <c r="D461" s="256"/>
      <c r="E461" s="256"/>
      <c r="F461" s="257"/>
    </row>
    <row r="462" spans="1:6" ht="20.25" customHeight="1" thickBot="1" x14ac:dyDescent="0.2">
      <c r="A462" s="54" t="s">
        <v>33</v>
      </c>
      <c r="B462" s="259"/>
      <c r="C462" s="259"/>
      <c r="D462" s="259"/>
      <c r="E462" s="259"/>
      <c r="F462" s="260"/>
    </row>
    <row r="463" spans="1:6" ht="20.25" customHeight="1" thickTop="1" x14ac:dyDescent="0.15">
      <c r="A463" s="53" t="s">
        <v>26</v>
      </c>
      <c r="B463" s="261" t="s">
        <v>527</v>
      </c>
      <c r="C463" s="262"/>
      <c r="D463" s="262"/>
      <c r="E463" s="262"/>
      <c r="F463" s="263"/>
    </row>
    <row r="464" spans="1:6" ht="20.25" customHeight="1" x14ac:dyDescent="0.15">
      <c r="A464" s="264" t="s">
        <v>34</v>
      </c>
      <c r="B464" s="267" t="s">
        <v>27</v>
      </c>
      <c r="C464" s="268" t="s">
        <v>756</v>
      </c>
      <c r="D464" s="238" t="s">
        <v>35</v>
      </c>
      <c r="E464" s="238" t="s">
        <v>28</v>
      </c>
      <c r="F464" s="239" t="s">
        <v>88</v>
      </c>
    </row>
    <row r="465" spans="1:6" ht="20.25" customHeight="1" x14ac:dyDescent="0.15">
      <c r="A465" s="265"/>
      <c r="B465" s="267"/>
      <c r="C465" s="269"/>
      <c r="D465" s="238" t="s">
        <v>36</v>
      </c>
      <c r="E465" s="238" t="s">
        <v>29</v>
      </c>
      <c r="F465" s="239" t="s">
        <v>37</v>
      </c>
    </row>
    <row r="466" spans="1:6" ht="20.25" customHeight="1" x14ac:dyDescent="0.15">
      <c r="A466" s="265"/>
      <c r="B466" s="270">
        <v>44560</v>
      </c>
      <c r="C466" s="271" t="s">
        <v>667</v>
      </c>
      <c r="D466" s="273">
        <v>9000000</v>
      </c>
      <c r="E466" s="273">
        <v>8370000</v>
      </c>
      <c r="F466" s="275">
        <v>0.93</v>
      </c>
    </row>
    <row r="467" spans="1:6" ht="20.25" customHeight="1" x14ac:dyDescent="0.15">
      <c r="A467" s="266"/>
      <c r="B467" s="270"/>
      <c r="C467" s="272"/>
      <c r="D467" s="274"/>
      <c r="E467" s="274"/>
      <c r="F467" s="275"/>
    </row>
    <row r="468" spans="1:6" ht="20.25" customHeight="1" x14ac:dyDescent="0.15">
      <c r="A468" s="247" t="s">
        <v>30</v>
      </c>
      <c r="B468" s="240" t="s">
        <v>31</v>
      </c>
      <c r="C468" s="240" t="s">
        <v>730</v>
      </c>
      <c r="D468" s="249" t="s">
        <v>32</v>
      </c>
      <c r="E468" s="249"/>
      <c r="F468" s="250"/>
    </row>
    <row r="469" spans="1:6" ht="20.25" customHeight="1" x14ac:dyDescent="0.15">
      <c r="A469" s="248"/>
      <c r="B469" s="8" t="s">
        <v>134</v>
      </c>
      <c r="C469" s="8" t="s">
        <v>719</v>
      </c>
      <c r="D469" s="251" t="s">
        <v>668</v>
      </c>
      <c r="E469" s="252"/>
      <c r="F469" s="253"/>
    </row>
    <row r="470" spans="1:6" ht="20.25" customHeight="1" x14ac:dyDescent="0.15">
      <c r="A470" s="61" t="s">
        <v>753</v>
      </c>
      <c r="B470" s="254" t="s">
        <v>135</v>
      </c>
      <c r="C470" s="255"/>
      <c r="D470" s="256"/>
      <c r="E470" s="256"/>
      <c r="F470" s="257"/>
    </row>
    <row r="471" spans="1:6" ht="20.25" customHeight="1" x14ac:dyDescent="0.15">
      <c r="A471" s="61" t="s">
        <v>38</v>
      </c>
      <c r="B471" s="258" t="s">
        <v>417</v>
      </c>
      <c r="C471" s="256"/>
      <c r="D471" s="256"/>
      <c r="E471" s="256"/>
      <c r="F471" s="257"/>
    </row>
    <row r="472" spans="1:6" ht="20.25" customHeight="1" thickBot="1" x14ac:dyDescent="0.2">
      <c r="A472" s="54" t="s">
        <v>33</v>
      </c>
      <c r="B472" s="259"/>
      <c r="C472" s="259"/>
      <c r="D472" s="259"/>
      <c r="E472" s="259"/>
      <c r="F472" s="260"/>
    </row>
    <row r="473" spans="1:6" ht="20.25" customHeight="1" thickTop="1" x14ac:dyDescent="0.15"/>
  </sheetData>
  <mergeCells count="705">
    <mergeCell ref="A468:A469"/>
    <mergeCell ref="D468:F468"/>
    <mergeCell ref="D469:F469"/>
    <mergeCell ref="B470:F470"/>
    <mergeCell ref="B471:F471"/>
    <mergeCell ref="B472:F472"/>
    <mergeCell ref="A458:A459"/>
    <mergeCell ref="D458:F458"/>
    <mergeCell ref="D459:F459"/>
    <mergeCell ref="B460:F460"/>
    <mergeCell ref="B461:F461"/>
    <mergeCell ref="B462:F462"/>
    <mergeCell ref="B463:F463"/>
    <mergeCell ref="A464:A467"/>
    <mergeCell ref="B464:B465"/>
    <mergeCell ref="C464:C465"/>
    <mergeCell ref="B466:B467"/>
    <mergeCell ref="C466:C467"/>
    <mergeCell ref="D466:D467"/>
    <mergeCell ref="E466:E467"/>
    <mergeCell ref="F466:F467"/>
    <mergeCell ref="A448:A449"/>
    <mergeCell ref="D448:F448"/>
    <mergeCell ref="D449:F449"/>
    <mergeCell ref="B450:F450"/>
    <mergeCell ref="B451:F451"/>
    <mergeCell ref="B452:F452"/>
    <mergeCell ref="B453:F453"/>
    <mergeCell ref="A454:A457"/>
    <mergeCell ref="B454:B455"/>
    <mergeCell ref="C454:C455"/>
    <mergeCell ref="B456:B457"/>
    <mergeCell ref="C456:C457"/>
    <mergeCell ref="D456:D457"/>
    <mergeCell ref="E456:E457"/>
    <mergeCell ref="F456:F457"/>
    <mergeCell ref="A438:A439"/>
    <mergeCell ref="D438:F438"/>
    <mergeCell ref="D439:F439"/>
    <mergeCell ref="B440:F440"/>
    <mergeCell ref="B441:F441"/>
    <mergeCell ref="B442:F442"/>
    <mergeCell ref="B443:F443"/>
    <mergeCell ref="A444:A447"/>
    <mergeCell ref="B444:B445"/>
    <mergeCell ref="C444:C445"/>
    <mergeCell ref="B446:B447"/>
    <mergeCell ref="C446:C447"/>
    <mergeCell ref="D446:D447"/>
    <mergeCell ref="E446:E447"/>
    <mergeCell ref="F446:F447"/>
    <mergeCell ref="A428:A429"/>
    <mergeCell ref="D428:F428"/>
    <mergeCell ref="D429:F429"/>
    <mergeCell ref="B430:F430"/>
    <mergeCell ref="B431:F431"/>
    <mergeCell ref="B432:F432"/>
    <mergeCell ref="B433:F433"/>
    <mergeCell ref="A434:A437"/>
    <mergeCell ref="B434:B435"/>
    <mergeCell ref="C434:C435"/>
    <mergeCell ref="B436:B437"/>
    <mergeCell ref="C436:C437"/>
    <mergeCell ref="D436:D437"/>
    <mergeCell ref="E436:E437"/>
    <mergeCell ref="F436:F437"/>
    <mergeCell ref="A418:A419"/>
    <mergeCell ref="D418:F418"/>
    <mergeCell ref="D419:F419"/>
    <mergeCell ref="B420:F420"/>
    <mergeCell ref="B421:F421"/>
    <mergeCell ref="B422:F422"/>
    <mergeCell ref="B423:F423"/>
    <mergeCell ref="A424:A427"/>
    <mergeCell ref="B424:B425"/>
    <mergeCell ref="C424:C425"/>
    <mergeCell ref="B426:B427"/>
    <mergeCell ref="C426:C427"/>
    <mergeCell ref="D426:D427"/>
    <mergeCell ref="E426:E427"/>
    <mergeCell ref="F426:F427"/>
    <mergeCell ref="A408:A409"/>
    <mergeCell ref="D408:F408"/>
    <mergeCell ref="D409:F409"/>
    <mergeCell ref="B410:F410"/>
    <mergeCell ref="B411:F411"/>
    <mergeCell ref="B412:F412"/>
    <mergeCell ref="B413:F413"/>
    <mergeCell ref="A414:A417"/>
    <mergeCell ref="B414:B415"/>
    <mergeCell ref="C414:C415"/>
    <mergeCell ref="B416:B417"/>
    <mergeCell ref="C416:C417"/>
    <mergeCell ref="D416:D417"/>
    <mergeCell ref="E416:E417"/>
    <mergeCell ref="F416:F417"/>
    <mergeCell ref="A398:A399"/>
    <mergeCell ref="D398:F398"/>
    <mergeCell ref="D399:F399"/>
    <mergeCell ref="B400:F400"/>
    <mergeCell ref="B401:F401"/>
    <mergeCell ref="B402:F402"/>
    <mergeCell ref="B403:F403"/>
    <mergeCell ref="A404:A407"/>
    <mergeCell ref="B404:B405"/>
    <mergeCell ref="C404:C405"/>
    <mergeCell ref="B406:B407"/>
    <mergeCell ref="C406:C407"/>
    <mergeCell ref="D406:D407"/>
    <mergeCell ref="E406:E407"/>
    <mergeCell ref="F406:F407"/>
    <mergeCell ref="A388:A389"/>
    <mergeCell ref="D388:F388"/>
    <mergeCell ref="D389:F389"/>
    <mergeCell ref="B390:F390"/>
    <mergeCell ref="B391:F391"/>
    <mergeCell ref="B392:F392"/>
    <mergeCell ref="B393:F393"/>
    <mergeCell ref="A394:A397"/>
    <mergeCell ref="B394:B395"/>
    <mergeCell ref="C394:C395"/>
    <mergeCell ref="B396:B397"/>
    <mergeCell ref="C396:C397"/>
    <mergeCell ref="D396:D397"/>
    <mergeCell ref="E396:E397"/>
    <mergeCell ref="F396:F397"/>
    <mergeCell ref="A378:A379"/>
    <mergeCell ref="D378:F378"/>
    <mergeCell ref="D379:F379"/>
    <mergeCell ref="B380:F380"/>
    <mergeCell ref="B381:F381"/>
    <mergeCell ref="B382:F382"/>
    <mergeCell ref="B383:F383"/>
    <mergeCell ref="A384:A387"/>
    <mergeCell ref="B384:B385"/>
    <mergeCell ref="C384:C385"/>
    <mergeCell ref="B386:B387"/>
    <mergeCell ref="C386:C387"/>
    <mergeCell ref="D386:D387"/>
    <mergeCell ref="E386:E387"/>
    <mergeCell ref="F386:F387"/>
    <mergeCell ref="A368:A369"/>
    <mergeCell ref="D368:F368"/>
    <mergeCell ref="D369:F369"/>
    <mergeCell ref="B370:F370"/>
    <mergeCell ref="B371:F371"/>
    <mergeCell ref="B372:F372"/>
    <mergeCell ref="B373:F373"/>
    <mergeCell ref="A374:A377"/>
    <mergeCell ref="B374:B375"/>
    <mergeCell ref="C374:C375"/>
    <mergeCell ref="B376:B377"/>
    <mergeCell ref="C376:C377"/>
    <mergeCell ref="D376:D377"/>
    <mergeCell ref="E376:E377"/>
    <mergeCell ref="F376:F377"/>
    <mergeCell ref="A358:A359"/>
    <mergeCell ref="D358:F358"/>
    <mergeCell ref="D359:F359"/>
    <mergeCell ref="B360:F360"/>
    <mergeCell ref="B361:F361"/>
    <mergeCell ref="B362:F362"/>
    <mergeCell ref="B363:F363"/>
    <mergeCell ref="A364:A367"/>
    <mergeCell ref="B364:B365"/>
    <mergeCell ref="C364:C365"/>
    <mergeCell ref="B366:B367"/>
    <mergeCell ref="C366:C367"/>
    <mergeCell ref="D366:D367"/>
    <mergeCell ref="E366:E367"/>
    <mergeCell ref="F366:F367"/>
    <mergeCell ref="A348:A349"/>
    <mergeCell ref="D348:F348"/>
    <mergeCell ref="D349:F349"/>
    <mergeCell ref="B350:F350"/>
    <mergeCell ref="B351:F351"/>
    <mergeCell ref="B352:F352"/>
    <mergeCell ref="B353:F353"/>
    <mergeCell ref="A354:A357"/>
    <mergeCell ref="B354:B355"/>
    <mergeCell ref="C354:C355"/>
    <mergeCell ref="B356:B357"/>
    <mergeCell ref="C356:C357"/>
    <mergeCell ref="D356:D357"/>
    <mergeCell ref="E356:E357"/>
    <mergeCell ref="F356:F357"/>
    <mergeCell ref="A338:A339"/>
    <mergeCell ref="D338:F338"/>
    <mergeCell ref="D339:F339"/>
    <mergeCell ref="B340:F340"/>
    <mergeCell ref="B341:F341"/>
    <mergeCell ref="B342:F342"/>
    <mergeCell ref="B343:F343"/>
    <mergeCell ref="A344:A347"/>
    <mergeCell ref="B344:B345"/>
    <mergeCell ref="C344:C345"/>
    <mergeCell ref="B346:B347"/>
    <mergeCell ref="C346:C347"/>
    <mergeCell ref="D346:D347"/>
    <mergeCell ref="E346:E347"/>
    <mergeCell ref="F346:F347"/>
    <mergeCell ref="A328:A329"/>
    <mergeCell ref="D328:F328"/>
    <mergeCell ref="D329:F329"/>
    <mergeCell ref="B330:F330"/>
    <mergeCell ref="B331:F331"/>
    <mergeCell ref="B332:F332"/>
    <mergeCell ref="B333:F333"/>
    <mergeCell ref="A334:A337"/>
    <mergeCell ref="B334:B335"/>
    <mergeCell ref="C334:C335"/>
    <mergeCell ref="B336:B337"/>
    <mergeCell ref="C336:C337"/>
    <mergeCell ref="D336:D337"/>
    <mergeCell ref="E336:E337"/>
    <mergeCell ref="F336:F337"/>
    <mergeCell ref="A318:A319"/>
    <mergeCell ref="D318:F318"/>
    <mergeCell ref="D319:F319"/>
    <mergeCell ref="B320:F320"/>
    <mergeCell ref="B321:F321"/>
    <mergeCell ref="B322:F322"/>
    <mergeCell ref="B323:F323"/>
    <mergeCell ref="A324:A327"/>
    <mergeCell ref="B324:B325"/>
    <mergeCell ref="C324:C325"/>
    <mergeCell ref="B326:B327"/>
    <mergeCell ref="C326:C327"/>
    <mergeCell ref="D326:D327"/>
    <mergeCell ref="E326:E327"/>
    <mergeCell ref="F326:F327"/>
    <mergeCell ref="A308:A309"/>
    <mergeCell ref="D308:F308"/>
    <mergeCell ref="D309:F309"/>
    <mergeCell ref="B310:F310"/>
    <mergeCell ref="B311:F311"/>
    <mergeCell ref="B312:F312"/>
    <mergeCell ref="B313:F313"/>
    <mergeCell ref="A314:A317"/>
    <mergeCell ref="B314:B315"/>
    <mergeCell ref="C314:C315"/>
    <mergeCell ref="B316:B317"/>
    <mergeCell ref="C316:C317"/>
    <mergeCell ref="D316:D317"/>
    <mergeCell ref="E316:E317"/>
    <mergeCell ref="F316:F317"/>
    <mergeCell ref="A298:A299"/>
    <mergeCell ref="D298:F298"/>
    <mergeCell ref="D299:F299"/>
    <mergeCell ref="B300:F300"/>
    <mergeCell ref="B301:F301"/>
    <mergeCell ref="B302:F302"/>
    <mergeCell ref="B303:F303"/>
    <mergeCell ref="A304:A307"/>
    <mergeCell ref="B304:B305"/>
    <mergeCell ref="C304:C305"/>
    <mergeCell ref="B306:B307"/>
    <mergeCell ref="C306:C307"/>
    <mergeCell ref="D306:D307"/>
    <mergeCell ref="E306:E307"/>
    <mergeCell ref="F306:F307"/>
    <mergeCell ref="A288:A289"/>
    <mergeCell ref="D288:F288"/>
    <mergeCell ref="D289:F289"/>
    <mergeCell ref="B290:F290"/>
    <mergeCell ref="B291:F291"/>
    <mergeCell ref="B292:F292"/>
    <mergeCell ref="B293:F293"/>
    <mergeCell ref="A294:A297"/>
    <mergeCell ref="B294:B295"/>
    <mergeCell ref="C294:C295"/>
    <mergeCell ref="B296:B297"/>
    <mergeCell ref="C296:C297"/>
    <mergeCell ref="D296:D297"/>
    <mergeCell ref="E296:E297"/>
    <mergeCell ref="F296:F297"/>
    <mergeCell ref="A278:A279"/>
    <mergeCell ref="D278:F278"/>
    <mergeCell ref="D279:F279"/>
    <mergeCell ref="B280:F280"/>
    <mergeCell ref="B281:F281"/>
    <mergeCell ref="B282:F282"/>
    <mergeCell ref="B283:F283"/>
    <mergeCell ref="A284:A287"/>
    <mergeCell ref="B284:B285"/>
    <mergeCell ref="C284:C285"/>
    <mergeCell ref="B286:B287"/>
    <mergeCell ref="C286:C287"/>
    <mergeCell ref="D286:D287"/>
    <mergeCell ref="E286:E287"/>
    <mergeCell ref="F286:F287"/>
    <mergeCell ref="A268:A269"/>
    <mergeCell ref="D268:F268"/>
    <mergeCell ref="D269:F269"/>
    <mergeCell ref="B270:F270"/>
    <mergeCell ref="B271:F271"/>
    <mergeCell ref="B272:F272"/>
    <mergeCell ref="B273:F273"/>
    <mergeCell ref="A274:A277"/>
    <mergeCell ref="B274:B275"/>
    <mergeCell ref="C274:C275"/>
    <mergeCell ref="B276:B277"/>
    <mergeCell ref="C276:C277"/>
    <mergeCell ref="D276:D277"/>
    <mergeCell ref="E276:E277"/>
    <mergeCell ref="F276:F277"/>
    <mergeCell ref="A258:A259"/>
    <mergeCell ref="D258:F258"/>
    <mergeCell ref="D259:F259"/>
    <mergeCell ref="B260:F260"/>
    <mergeCell ref="B261:F261"/>
    <mergeCell ref="B262:F262"/>
    <mergeCell ref="B263:F263"/>
    <mergeCell ref="A264:A267"/>
    <mergeCell ref="B264:B265"/>
    <mergeCell ref="C264:C265"/>
    <mergeCell ref="B266:B267"/>
    <mergeCell ref="C266:C267"/>
    <mergeCell ref="D266:D267"/>
    <mergeCell ref="E266:E267"/>
    <mergeCell ref="F266:F267"/>
    <mergeCell ref="A248:A249"/>
    <mergeCell ref="D248:F248"/>
    <mergeCell ref="D249:F249"/>
    <mergeCell ref="B250:F250"/>
    <mergeCell ref="B251:F251"/>
    <mergeCell ref="B252:F252"/>
    <mergeCell ref="B253:F253"/>
    <mergeCell ref="A254:A257"/>
    <mergeCell ref="B254:B255"/>
    <mergeCell ref="C254:C255"/>
    <mergeCell ref="B256:B257"/>
    <mergeCell ref="C256:C257"/>
    <mergeCell ref="D256:D257"/>
    <mergeCell ref="E256:E257"/>
    <mergeCell ref="F256:F257"/>
    <mergeCell ref="A238:A239"/>
    <mergeCell ref="D238:F238"/>
    <mergeCell ref="D239:F239"/>
    <mergeCell ref="B240:F240"/>
    <mergeCell ref="B241:F241"/>
    <mergeCell ref="B242:F242"/>
    <mergeCell ref="B243:F243"/>
    <mergeCell ref="A244:A247"/>
    <mergeCell ref="B244:B245"/>
    <mergeCell ref="C244:C245"/>
    <mergeCell ref="B246:B247"/>
    <mergeCell ref="C246:C247"/>
    <mergeCell ref="D246:D247"/>
    <mergeCell ref="E246:E247"/>
    <mergeCell ref="F246:F247"/>
    <mergeCell ref="A228:A229"/>
    <mergeCell ref="D228:F228"/>
    <mergeCell ref="D229:F229"/>
    <mergeCell ref="B230:F230"/>
    <mergeCell ref="B231:F231"/>
    <mergeCell ref="B232:F232"/>
    <mergeCell ref="B233:F233"/>
    <mergeCell ref="A234:A237"/>
    <mergeCell ref="B234:B235"/>
    <mergeCell ref="C234:C235"/>
    <mergeCell ref="B236:B237"/>
    <mergeCell ref="C236:C237"/>
    <mergeCell ref="D236:D237"/>
    <mergeCell ref="E236:E237"/>
    <mergeCell ref="F236:F237"/>
    <mergeCell ref="A218:A219"/>
    <mergeCell ref="D218:F218"/>
    <mergeCell ref="D219:F219"/>
    <mergeCell ref="B220:F220"/>
    <mergeCell ref="B221:F221"/>
    <mergeCell ref="B222:F222"/>
    <mergeCell ref="B223:F223"/>
    <mergeCell ref="A224:A227"/>
    <mergeCell ref="B224:B225"/>
    <mergeCell ref="C224:C225"/>
    <mergeCell ref="B226:B227"/>
    <mergeCell ref="C226:C227"/>
    <mergeCell ref="D226:D227"/>
    <mergeCell ref="E226:E227"/>
    <mergeCell ref="F226:F227"/>
    <mergeCell ref="A208:A209"/>
    <mergeCell ref="D208:F208"/>
    <mergeCell ref="D209:F209"/>
    <mergeCell ref="B210:F210"/>
    <mergeCell ref="B211:F211"/>
    <mergeCell ref="B212:F212"/>
    <mergeCell ref="B213:F213"/>
    <mergeCell ref="A214:A217"/>
    <mergeCell ref="B214:B215"/>
    <mergeCell ref="C214:C215"/>
    <mergeCell ref="B216:B217"/>
    <mergeCell ref="C216:C217"/>
    <mergeCell ref="D216:D217"/>
    <mergeCell ref="E216:E217"/>
    <mergeCell ref="F216:F217"/>
    <mergeCell ref="A198:A199"/>
    <mergeCell ref="D198:F198"/>
    <mergeCell ref="D199:F199"/>
    <mergeCell ref="B200:F200"/>
    <mergeCell ref="B201:F201"/>
    <mergeCell ref="B202:F202"/>
    <mergeCell ref="B203:F203"/>
    <mergeCell ref="A204:A207"/>
    <mergeCell ref="B204:B205"/>
    <mergeCell ref="C204:C205"/>
    <mergeCell ref="B206:B207"/>
    <mergeCell ref="C206:C207"/>
    <mergeCell ref="D206:D207"/>
    <mergeCell ref="E206:E207"/>
    <mergeCell ref="F206:F207"/>
    <mergeCell ref="A188:A189"/>
    <mergeCell ref="D188:F188"/>
    <mergeCell ref="D189:F189"/>
    <mergeCell ref="B190:F190"/>
    <mergeCell ref="B191:F191"/>
    <mergeCell ref="B192:F192"/>
    <mergeCell ref="B193:F193"/>
    <mergeCell ref="A194:A197"/>
    <mergeCell ref="B194:B195"/>
    <mergeCell ref="C194:C195"/>
    <mergeCell ref="B196:B197"/>
    <mergeCell ref="C196:C197"/>
    <mergeCell ref="D196:D197"/>
    <mergeCell ref="E196:E197"/>
    <mergeCell ref="F196:F197"/>
    <mergeCell ref="A178:A179"/>
    <mergeCell ref="D178:F178"/>
    <mergeCell ref="D179:F179"/>
    <mergeCell ref="B180:F180"/>
    <mergeCell ref="B181:F181"/>
    <mergeCell ref="B182:F182"/>
    <mergeCell ref="B183:F183"/>
    <mergeCell ref="A184:A187"/>
    <mergeCell ref="B184:B185"/>
    <mergeCell ref="C184:C185"/>
    <mergeCell ref="B186:B187"/>
    <mergeCell ref="C186:C187"/>
    <mergeCell ref="D186:D187"/>
    <mergeCell ref="E186:E187"/>
    <mergeCell ref="F186:F187"/>
    <mergeCell ref="A168:A169"/>
    <mergeCell ref="D168:F168"/>
    <mergeCell ref="D169:F169"/>
    <mergeCell ref="B170:F170"/>
    <mergeCell ref="B171:F171"/>
    <mergeCell ref="B172:F172"/>
    <mergeCell ref="B173:F173"/>
    <mergeCell ref="A174:A177"/>
    <mergeCell ref="B174:B175"/>
    <mergeCell ref="C174:C175"/>
    <mergeCell ref="B176:B177"/>
    <mergeCell ref="C176:C177"/>
    <mergeCell ref="D176:D177"/>
    <mergeCell ref="E176:E177"/>
    <mergeCell ref="F176:F177"/>
    <mergeCell ref="A158:A159"/>
    <mergeCell ref="D158:F158"/>
    <mergeCell ref="D159:F159"/>
    <mergeCell ref="B160:F160"/>
    <mergeCell ref="B161:F161"/>
    <mergeCell ref="B162:F162"/>
    <mergeCell ref="B163:F163"/>
    <mergeCell ref="A164:A167"/>
    <mergeCell ref="B164:B165"/>
    <mergeCell ref="C164:C165"/>
    <mergeCell ref="B166:B167"/>
    <mergeCell ref="C166:C167"/>
    <mergeCell ref="D166:D167"/>
    <mergeCell ref="E166:E167"/>
    <mergeCell ref="F166:F167"/>
    <mergeCell ref="A148:A149"/>
    <mergeCell ref="D148:F148"/>
    <mergeCell ref="D149:F149"/>
    <mergeCell ref="B150:F150"/>
    <mergeCell ref="B151:F151"/>
    <mergeCell ref="B152:F152"/>
    <mergeCell ref="B153:F153"/>
    <mergeCell ref="A154:A157"/>
    <mergeCell ref="B154:B155"/>
    <mergeCell ref="C154:C155"/>
    <mergeCell ref="B156:B157"/>
    <mergeCell ref="C156:C157"/>
    <mergeCell ref="D156:D157"/>
    <mergeCell ref="E156:E157"/>
    <mergeCell ref="F156:F157"/>
    <mergeCell ref="A138:A139"/>
    <mergeCell ref="D138:F138"/>
    <mergeCell ref="D139:F139"/>
    <mergeCell ref="B140:F140"/>
    <mergeCell ref="B141:F141"/>
    <mergeCell ref="B142:F142"/>
    <mergeCell ref="B143:F143"/>
    <mergeCell ref="A144:A147"/>
    <mergeCell ref="B144:B145"/>
    <mergeCell ref="C144:C145"/>
    <mergeCell ref="B146:B147"/>
    <mergeCell ref="C146:C147"/>
    <mergeCell ref="D146:D147"/>
    <mergeCell ref="E146:E147"/>
    <mergeCell ref="F146:F147"/>
    <mergeCell ref="A128:A129"/>
    <mergeCell ref="D128:F128"/>
    <mergeCell ref="D129:F129"/>
    <mergeCell ref="B130:F130"/>
    <mergeCell ref="B131:F131"/>
    <mergeCell ref="B132:F132"/>
    <mergeCell ref="B133:F133"/>
    <mergeCell ref="A134:A137"/>
    <mergeCell ref="B134:B135"/>
    <mergeCell ref="C134:C135"/>
    <mergeCell ref="B136:B137"/>
    <mergeCell ref="C136:C137"/>
    <mergeCell ref="D136:D137"/>
    <mergeCell ref="E136:E137"/>
    <mergeCell ref="F136:F137"/>
    <mergeCell ref="A118:A119"/>
    <mergeCell ref="D118:F118"/>
    <mergeCell ref="D119:F119"/>
    <mergeCell ref="B120:F120"/>
    <mergeCell ref="B121:F121"/>
    <mergeCell ref="B122:F122"/>
    <mergeCell ref="B123:F123"/>
    <mergeCell ref="A124:A127"/>
    <mergeCell ref="B124:B125"/>
    <mergeCell ref="C124:C125"/>
    <mergeCell ref="B126:B127"/>
    <mergeCell ref="C126:C127"/>
    <mergeCell ref="D126:D127"/>
    <mergeCell ref="E126:E127"/>
    <mergeCell ref="F126:F127"/>
    <mergeCell ref="A108:A109"/>
    <mergeCell ref="D108:F108"/>
    <mergeCell ref="D109:F109"/>
    <mergeCell ref="B110:F110"/>
    <mergeCell ref="B111:F111"/>
    <mergeCell ref="B112:F112"/>
    <mergeCell ref="B113:F113"/>
    <mergeCell ref="A114:A117"/>
    <mergeCell ref="B114:B115"/>
    <mergeCell ref="C114:C115"/>
    <mergeCell ref="B116:B117"/>
    <mergeCell ref="C116:C117"/>
    <mergeCell ref="D116:D117"/>
    <mergeCell ref="E116:E117"/>
    <mergeCell ref="F116:F117"/>
    <mergeCell ref="A98:A99"/>
    <mergeCell ref="D98:F98"/>
    <mergeCell ref="D99:F99"/>
    <mergeCell ref="B100:F100"/>
    <mergeCell ref="B101:F10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88:A89"/>
    <mergeCell ref="D88:F88"/>
    <mergeCell ref="D89:F89"/>
    <mergeCell ref="B90:F90"/>
    <mergeCell ref="B91:F9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78:A79"/>
    <mergeCell ref="D78:F78"/>
    <mergeCell ref="D79:F79"/>
    <mergeCell ref="B80:F80"/>
    <mergeCell ref="B81:F8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68:A69"/>
    <mergeCell ref="D68:F68"/>
    <mergeCell ref="D69:F69"/>
    <mergeCell ref="B70:F70"/>
    <mergeCell ref="B71:F7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58:A59"/>
    <mergeCell ref="D58:F58"/>
    <mergeCell ref="D59:F59"/>
    <mergeCell ref="B60:F60"/>
    <mergeCell ref="B61:F6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48:A49"/>
    <mergeCell ref="D48:F48"/>
    <mergeCell ref="D49:F49"/>
    <mergeCell ref="B50:F50"/>
    <mergeCell ref="B51:F5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38:A39"/>
    <mergeCell ref="D38:F38"/>
    <mergeCell ref="D39:F39"/>
    <mergeCell ref="B40:F40"/>
    <mergeCell ref="B41:F41"/>
    <mergeCell ref="B42:F4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B3:F3"/>
    <mergeCell ref="A14:A17"/>
    <mergeCell ref="B16:B17"/>
    <mergeCell ref="C16:C17"/>
    <mergeCell ref="D16:D17"/>
    <mergeCell ref="E16:E17"/>
    <mergeCell ref="F16:F17"/>
    <mergeCell ref="B10:F10"/>
    <mergeCell ref="B11:F11"/>
    <mergeCell ref="B14:B15"/>
    <mergeCell ref="C14:C15"/>
    <mergeCell ref="D9:F9"/>
    <mergeCell ref="B12:F12"/>
    <mergeCell ref="B13:F13"/>
    <mergeCell ref="B4:B5"/>
    <mergeCell ref="C4:C5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A8:A9"/>
    <mergeCell ref="D8:F8"/>
    <mergeCell ref="A4:A7"/>
    <mergeCell ref="B6:B7"/>
    <mergeCell ref="C6:C7"/>
    <mergeCell ref="D6:D7"/>
    <mergeCell ref="E6:E7"/>
    <mergeCell ref="F6:F7"/>
    <mergeCell ref="F26:F27"/>
    <mergeCell ref="A28:A29"/>
    <mergeCell ref="D28:F28"/>
    <mergeCell ref="D29:F29"/>
  </mergeCells>
  <phoneticPr fontId="2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selection activeCell="A5" sqref="A5"/>
    </sheetView>
  </sheetViews>
  <sheetFormatPr defaultRowHeight="24" customHeight="1" x14ac:dyDescent="0.25"/>
  <cols>
    <col min="1" max="1" width="9.6640625" style="25" customWidth="1"/>
    <col min="2" max="2" width="42.21875" style="25" customWidth="1"/>
    <col min="3" max="3" width="11.109375" style="25" customWidth="1"/>
    <col min="4" max="4" width="14" style="25" customWidth="1"/>
    <col min="5" max="5" width="9.44140625" style="25" customWidth="1"/>
    <col min="6" max="6" width="14" style="25" customWidth="1"/>
    <col min="7" max="7" width="9.5546875" style="25" customWidth="1"/>
    <col min="8" max="8" width="14" style="25" customWidth="1"/>
    <col min="9" max="9" width="27.21875" style="25" customWidth="1"/>
    <col min="10" max="16384" width="8.88671875" style="23"/>
  </cols>
  <sheetData>
    <row r="1" spans="1:9" s="39" customFormat="1" ht="36" customHeight="1" x14ac:dyDescent="0.55000000000000004">
      <c r="A1" s="276" t="s">
        <v>72</v>
      </c>
      <c r="B1" s="276"/>
      <c r="C1" s="276"/>
      <c r="D1" s="276"/>
      <c r="E1" s="276"/>
      <c r="F1" s="276"/>
      <c r="G1" s="276"/>
      <c r="H1" s="276"/>
      <c r="I1" s="276"/>
    </row>
    <row r="2" spans="1:9" ht="24" customHeight="1" x14ac:dyDescent="0.25">
      <c r="A2" s="79" t="s">
        <v>91</v>
      </c>
      <c r="B2" s="79"/>
      <c r="C2" s="26"/>
      <c r="D2" s="26"/>
      <c r="E2" s="26"/>
      <c r="F2" s="26"/>
      <c r="G2" s="26"/>
      <c r="H2" s="26"/>
      <c r="I2" s="27" t="s">
        <v>82</v>
      </c>
    </row>
    <row r="3" spans="1:9" ht="24" customHeight="1" x14ac:dyDescent="0.25">
      <c r="A3" s="281" t="s">
        <v>3</v>
      </c>
      <c r="B3" s="279" t="s">
        <v>4</v>
      </c>
      <c r="C3" s="279" t="s">
        <v>62</v>
      </c>
      <c r="D3" s="279" t="s">
        <v>74</v>
      </c>
      <c r="E3" s="277" t="s">
        <v>75</v>
      </c>
      <c r="F3" s="278"/>
      <c r="G3" s="277" t="s">
        <v>76</v>
      </c>
      <c r="H3" s="278"/>
      <c r="I3" s="279" t="s">
        <v>73</v>
      </c>
    </row>
    <row r="4" spans="1:9" ht="24" customHeight="1" x14ac:dyDescent="0.25">
      <c r="A4" s="282"/>
      <c r="B4" s="280"/>
      <c r="C4" s="280"/>
      <c r="D4" s="280"/>
      <c r="E4" s="56" t="s">
        <v>79</v>
      </c>
      <c r="F4" s="56" t="s">
        <v>80</v>
      </c>
      <c r="G4" s="56" t="s">
        <v>79</v>
      </c>
      <c r="H4" s="56" t="s">
        <v>80</v>
      </c>
      <c r="I4" s="280"/>
    </row>
    <row r="5" spans="1:9" ht="24" customHeight="1" x14ac:dyDescent="0.25">
      <c r="A5" s="5" t="s">
        <v>289</v>
      </c>
      <c r="B5" s="182" t="s">
        <v>422</v>
      </c>
      <c r="C5" s="94" t="s">
        <v>424</v>
      </c>
      <c r="D5" s="94" t="s">
        <v>757</v>
      </c>
      <c r="E5" s="96">
        <v>59615000</v>
      </c>
      <c r="F5" s="94" t="s">
        <v>757</v>
      </c>
      <c r="G5" s="96">
        <v>61590000</v>
      </c>
      <c r="H5" s="94" t="s">
        <v>757</v>
      </c>
      <c r="I5" s="8" t="s">
        <v>758</v>
      </c>
    </row>
    <row r="6" spans="1:9" ht="24" customHeight="1" x14ac:dyDescent="0.25">
      <c r="A6" s="5"/>
      <c r="B6" s="112" t="s">
        <v>127</v>
      </c>
      <c r="C6" s="94"/>
      <c r="D6" s="94"/>
      <c r="E6" s="96"/>
      <c r="F6" s="94"/>
      <c r="G6" s="96"/>
      <c r="H6" s="94"/>
      <c r="I6" s="8"/>
    </row>
    <row r="7" spans="1:9" ht="24" customHeight="1" x14ac:dyDescent="0.25">
      <c r="A7" s="5"/>
      <c r="B7" s="6"/>
      <c r="C7" s="94"/>
      <c r="D7" s="94"/>
      <c r="E7" s="96"/>
      <c r="F7" s="94"/>
      <c r="G7" s="96"/>
      <c r="H7" s="94"/>
      <c r="I7" s="8"/>
    </row>
    <row r="8" spans="1:9" ht="24" customHeight="1" x14ac:dyDescent="0.25">
      <c r="A8" s="5"/>
      <c r="B8" s="6"/>
      <c r="C8" s="94"/>
      <c r="D8" s="94"/>
      <c r="E8" s="96"/>
      <c r="F8" s="94"/>
      <c r="G8" s="96"/>
      <c r="H8" s="94"/>
      <c r="I8" s="8"/>
    </row>
    <row r="9" spans="1:9" ht="24" customHeight="1" x14ac:dyDescent="0.25">
      <c r="A9" s="5"/>
      <c r="B9" s="6"/>
      <c r="C9" s="94"/>
      <c r="D9" s="94"/>
      <c r="E9" s="96"/>
      <c r="F9" s="94"/>
      <c r="G9" s="96"/>
      <c r="H9" s="94"/>
      <c r="I9" s="8"/>
    </row>
    <row r="10" spans="1:9" ht="24" customHeight="1" x14ac:dyDescent="0.25">
      <c r="A10" s="5"/>
      <c r="B10" s="6"/>
      <c r="C10" s="94"/>
      <c r="D10" s="94"/>
      <c r="E10" s="96"/>
      <c r="F10" s="94"/>
      <c r="G10" s="96"/>
      <c r="H10" s="94"/>
      <c r="I10" s="8"/>
    </row>
    <row r="11" spans="1:9" ht="24" customHeight="1" x14ac:dyDescent="0.25">
      <c r="A11" s="5"/>
      <c r="B11" s="6"/>
      <c r="C11" s="94"/>
      <c r="D11" s="94"/>
      <c r="E11" s="96"/>
      <c r="F11" s="94"/>
      <c r="G11" s="96"/>
      <c r="H11" s="94"/>
      <c r="I11" s="8"/>
    </row>
    <row r="12" spans="1:9" ht="24" customHeight="1" x14ac:dyDescent="0.25">
      <c r="A12" s="5"/>
      <c r="B12" s="6"/>
      <c r="C12" s="94"/>
      <c r="D12" s="94"/>
      <c r="E12" s="96"/>
      <c r="F12" s="94"/>
      <c r="G12" s="96"/>
      <c r="H12" s="94"/>
      <c r="I12" s="8"/>
    </row>
    <row r="13" spans="1:9" ht="24" customHeight="1" x14ac:dyDescent="0.25">
      <c r="A13" s="5"/>
      <c r="B13" s="6"/>
      <c r="C13" s="94"/>
      <c r="D13" s="94"/>
      <c r="E13" s="96"/>
      <c r="F13" s="94"/>
      <c r="G13" s="96"/>
      <c r="H13" s="94"/>
      <c r="I13" s="8"/>
    </row>
    <row r="14" spans="1:9" ht="24" customHeight="1" x14ac:dyDescent="0.25">
      <c r="A14" s="5"/>
      <c r="B14" s="6"/>
      <c r="C14" s="94"/>
      <c r="D14" s="94"/>
      <c r="E14" s="96"/>
      <c r="F14" s="94"/>
      <c r="G14" s="96"/>
      <c r="H14" s="94"/>
      <c r="I14" s="8"/>
    </row>
    <row r="15" spans="1:9" ht="24" customHeight="1" x14ac:dyDescent="0.25">
      <c r="A15" s="5"/>
      <c r="B15" s="6"/>
      <c r="C15" s="94"/>
      <c r="D15" s="94"/>
      <c r="E15" s="96"/>
      <c r="F15" s="94"/>
      <c r="G15" s="96"/>
      <c r="H15" s="94"/>
      <c r="I15" s="8"/>
    </row>
    <row r="16" spans="1:9" ht="24" customHeight="1" x14ac:dyDescent="0.25">
      <c r="A16" s="5"/>
      <c r="B16" s="6"/>
      <c r="C16" s="95"/>
      <c r="D16" s="95"/>
      <c r="E16" s="97"/>
      <c r="F16" s="95"/>
      <c r="G16" s="97"/>
      <c r="H16" s="95"/>
      <c r="I16" s="8"/>
    </row>
    <row r="17" spans="3:9" ht="24" customHeight="1" x14ac:dyDescent="0.25">
      <c r="C17" s="55"/>
      <c r="D17" s="55"/>
      <c r="E17" s="55"/>
      <c r="F17" s="55"/>
      <c r="G17" s="55"/>
      <c r="H17" s="55"/>
      <c r="I17" s="55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2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2021-05-07T01:14:24Z</cp:lastPrinted>
  <dcterms:created xsi:type="dcterms:W3CDTF">2014-01-20T06:24:27Z</dcterms:created>
  <dcterms:modified xsi:type="dcterms:W3CDTF">2022-01-05T09:48:02Z</dcterms:modified>
</cp:coreProperties>
</file>