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373FA382-FAA1-48B6-9B16-A803DA315521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18" i="8" l="1"/>
  <c r="C18" i="8"/>
  <c r="E4" i="8"/>
  <c r="D25" i="6"/>
  <c r="F23" i="6"/>
  <c r="H23" i="6" s="1"/>
  <c r="F24" i="6"/>
  <c r="H24" i="6" s="1"/>
  <c r="F25" i="6"/>
  <c r="H25" i="6"/>
  <c r="F26" i="6"/>
  <c r="H26" i="6" s="1"/>
  <c r="D23" i="6"/>
  <c r="F22" i="6"/>
  <c r="H22" i="6" s="1"/>
  <c r="C22" i="5"/>
  <c r="H21" i="6" l="1"/>
  <c r="F20" i="6" l="1"/>
  <c r="F15" i="6"/>
  <c r="F17" i="6" l="1"/>
  <c r="E5" i="8" l="1"/>
  <c r="E12" i="8"/>
  <c r="C5" i="8" l="1"/>
  <c r="H20" i="6"/>
  <c r="F19" i="6" l="1"/>
  <c r="H19" i="6" s="1"/>
  <c r="F4" i="6"/>
  <c r="F12" i="6" l="1"/>
  <c r="F11" i="6"/>
  <c r="F9" i="6"/>
  <c r="F8" i="6"/>
  <c r="F14" i="6" l="1"/>
  <c r="F13" i="6"/>
  <c r="F7" i="6"/>
  <c r="F6" i="6"/>
  <c r="H4" i="6"/>
  <c r="H5" i="6"/>
  <c r="B9" i="9" l="1"/>
  <c r="F18" i="6"/>
  <c r="H7" i="6"/>
  <c r="H8" i="6"/>
  <c r="H9" i="6"/>
  <c r="H10" i="6"/>
  <c r="H11" i="6"/>
  <c r="H12" i="6"/>
  <c r="H13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  <c r="C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<sst xmlns="http://schemas.openxmlformats.org/spreadsheetml/2006/main" count="1316" uniqueCount="357">
  <si>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</si>
  <si>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</si>
  <si>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</si>
  <si>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</si>
  <si>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</si>
  <si>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</si>
  <si>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</si>
  <si>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</si>
  <si>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</si>
  <si>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</si>
  <si>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</si>
  <si>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</si>
  <si>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</si>
  <si>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</si>
  <si>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</si>
  <si>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</si>
  <si>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</si>
  <si>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</si>
  <si>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</si>
  <si>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</si>
  <si>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</si>
  <si>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</si>
  <si>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</si>
  <si>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</si>
  <si>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</si>
  <si>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</si>
  <si>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</si>
  <si>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</si>
  <si>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</si>
  <si>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</si>
  <si>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</si>
  <si>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</si>
  <si>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</si>
  <si>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</si>
  <si>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</si>
  <si>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</si>
  <si>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</si>
  <si>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</si>
  <si>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</si>
  <si>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</si>
  <si>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</si>
  <si>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</si>
  <si>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</si>
  <si>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</si>
  <si>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</si>
  <si>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</si>
  <si>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</si>
  <si>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</si>
  <si>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</si>
  <si>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</si>
  <si>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</si>
  <si>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</si>
  <si>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</si>
  <si>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</si>
  <si>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</si>
  <si>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</si>
  <si>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</si>
  <si>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</si>
  <si>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</si>
  <si>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</si>
  <si>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</si>
  <si>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</si>
  <si>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</si>
  <si>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</si>
  <si>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</si>
  <si>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</si>
  <si>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</si>
  <si>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</si>
  <si>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</si>
  <si>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</si>
  <si>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</si>
  <si>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</si>
  <si>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</si>
  <si>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</si>
  <si>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</si>
  <si>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</si>
  <si>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</si>
  <si>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</si>
  <si>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</si>
  <si>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</si>
  <si>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</si>
  <si>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</si>
  <si>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</si>
  <si>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</si>
  <si>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</si>
  <si>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</si>
  <si>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</si>
  <si>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</si>
  <si>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</si>
  <si>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</si>
  <si>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</si>
  <si>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</si>
  <si>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</si>
  <si>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</si>
  <si>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</si>
  <si>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</si>
  <si>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</si>
  <si>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</si>
  <si>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</si>
  <si>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</si>
  <si>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</si>
  <si>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</si>
  <si>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</si>
  <si>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</si>
  <si>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</si>
  <si>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</si>
  <si>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</si>
  <si>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</si>
  <si>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</si>
  <si>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</si>
  <si>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</si>
  <si>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</si>
  <si>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</si>
  <si>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</si>
  <si>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</si>
  <si>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</si>
  <si>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</si>
  <si>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</si>
  <si>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</si>
  <si>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</si>
  <si>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</si>
  <si>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</si>
  <si>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</si>
  <si>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</si>
  <si>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</si>
  <si>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</si>
  <si>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</si>
  <si>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</si>
  <si>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</si>
  <si>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</si>
  <si>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</si>
  <si>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</si>
  <si>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</si>
  <si>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</si>
  <si>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</si>
  <si>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</si>
  <si>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</si>
  <si>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</si>
  <si>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</si>
  <si>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</si>
  <si>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</si>
  <si>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</si>
  <si>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</si>
  <si>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</si>
  <si>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</si>
  <si>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</si>
  <si>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</si>
  <si>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</si>
  <si>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</si>
  <si>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</si>
  <si>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</si>
  <si>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</si>
  <si>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</si>
  <si>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</si>
  <si>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</si>
  <si>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</si>
  <si>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</si>
  <si>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</si>
  <si>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</si>
  <si>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</si>
  <si>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</si>
  <si>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</si>
  <si>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</si>
  <si>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</si>
  <si>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</si>
  <si>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</si>
  <si>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</si>
  <si>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</si>
  <si>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</si>
  <si>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</si>
  <si>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</si>
  <si>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</si>
  <si>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</si>
  <si>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</si>
  <si>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</si>
  <si>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</si>
  <si>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</si>
  <si>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</si>
  <si>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</si>
  <si>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</si>
  <si>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</si>
  <si>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</si>
  <si>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</si>
  <si>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</si>
  <si>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</si>
  <si>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</si>
  <si>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</si>
  <si>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경기도 성남시 분당구 불정로 90(정자동)</t>
    <phoneticPr fontId="5" type="noConversion"/>
  </si>
  <si>
    <t>2024년 인터넷전화 신청</t>
    <phoneticPr fontId="5" type="noConversion"/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</si>
  <si>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</si>
  <si>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</si>
  <si>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</si>
  <si>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</si>
  <si>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</si>
  <si>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</si>
  <si>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총 용역부기금액(36개월): 19,800,000원, 수입인지 구입</t>
    <phoneticPr fontId="5" type="noConversion"/>
  </si>
  <si>
    <t>총 용역부기금액(36개월): 6,310,800원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</si>
  <si>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</si>
  <si>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</si>
  <si>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</si>
  <si>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</si>
  <si>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</si>
  <si>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</si>
  <si>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</si>
  <si>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</si>
  <si>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</si>
  <si>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</si>
  <si>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</si>
  <si>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</si>
  <si>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</si>
  <si>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</si>
  <si>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</si>
  <si>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</si>
  <si>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</si>
  <si>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</si>
  <si>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</si>
  <si>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</si>
  <si>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</si>
  <si>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</si>
  <si>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</si>
  <si>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</si>
  <si>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</si>
  <si>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</si>
  <si>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</si>
  <si>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</si>
  <si>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'- 해당사항 없음 -</t>
  </si>
  <si>
    <t>2024.01.30.</t>
    <phoneticPr fontId="5" type="noConversion"/>
  </si>
  <si>
    <t>(연중)6월~12월 승강기시설 위탁관리</t>
    <phoneticPr fontId="5" type="noConversion"/>
  </si>
  <si>
    <t>2024.10.05.</t>
    <phoneticPr fontId="5" type="noConversion"/>
  </si>
  <si>
    <t>자산취득</t>
    <phoneticPr fontId="5" type="noConversion"/>
  </si>
  <si>
    <t>2024.08.12.</t>
    <phoneticPr fontId="5" type="noConversion"/>
  </si>
  <si>
    <t>2024.10.4.~10.05.</t>
    <phoneticPr fontId="5" type="noConversion"/>
  </si>
  <si>
    <t>제15회 성남시청소년창의과학축제 전기설비</t>
    <phoneticPr fontId="5" type="noConversion"/>
  </si>
  <si>
    <t>비엘컴퍼니</t>
  </si>
  <si>
    <t>성남시 중원구 도촌남로1478, 909-2053</t>
  </si>
  <si>
    <t xml:space="preserve">제15회 성남시청소년창의과학축제(AR)프로그램 운영 </t>
    <phoneticPr fontId="5" type="noConversion"/>
  </si>
  <si>
    <t>㈜리모샷</t>
  </si>
  <si>
    <t>대전광역시 유성구 노은동로 75번길 89, 한밭빌딩 303호</t>
  </si>
  <si>
    <t>제15회 성남시청소년창의과학축제 창의융합과학 운영물품 구입</t>
    <phoneticPr fontId="5" type="noConversion"/>
  </si>
  <si>
    <t>2024.08.13.</t>
    <phoneticPr fontId="5" type="noConversion"/>
  </si>
  <si>
    <t>2024.08.13.~09.13.</t>
    <phoneticPr fontId="5" type="noConversion"/>
  </si>
  <si>
    <t>동원교육기자재</t>
  </si>
  <si>
    <t>성남시 분당구 백현로156번길 17-5, 102호(정자동)</t>
  </si>
  <si>
    <t>제15회 성남시청소년창의과학축제 VR 영상 제작</t>
    <phoneticPr fontId="5" type="noConversion"/>
  </si>
  <si>
    <t>2024.08.20.</t>
    <phoneticPr fontId="5" type="noConversion"/>
  </si>
  <si>
    <t>2024.08.20.~09.30.</t>
    <phoneticPr fontId="5" type="noConversion"/>
  </si>
  <si>
    <t>㈜알파서클</t>
  </si>
  <si>
    <t>성남시 분당구 판교로 289번길 20, 경기스타트업캠퍼스 1동 8층 1호</t>
  </si>
  <si>
    <t>2024년 놀부심 다문화 가족캠프 버스 임차</t>
    <phoneticPr fontId="5" type="noConversion"/>
  </si>
  <si>
    <t>㈜스마트여행사</t>
  </si>
  <si>
    <t>성남시 분당구 성남대로 916번길 5(야탑동)</t>
  </si>
  <si>
    <t>2024.08.28.</t>
    <phoneticPr fontId="5" type="noConversion"/>
  </si>
  <si>
    <t>2024.09.07.~09.08.</t>
    <phoneticPr fontId="5" type="noConversion"/>
  </si>
  <si>
    <t>이상호</t>
    <phoneticPr fontId="5" type="noConversion"/>
  </si>
  <si>
    <t>정상훈</t>
    <phoneticPr fontId="5" type="noConversion"/>
  </si>
  <si>
    <t>김상호</t>
    <phoneticPr fontId="5" type="noConversion"/>
  </si>
  <si>
    <t>신의현</t>
    <phoneticPr fontId="5" type="noConversion"/>
  </si>
  <si>
    <t>황규섭</t>
    <phoneticPr fontId="5" type="noConversion"/>
  </si>
  <si>
    <t>조달</t>
    <phoneticPr fontId="5" type="noConversion"/>
  </si>
  <si>
    <t>서울지방조달청</t>
  </si>
  <si>
    <t>낙찰률</t>
    <phoneticPr fontId="5" type="noConversion"/>
  </si>
  <si>
    <t>서울지방조달청장</t>
    <phoneticPr fontId="5" type="noConversion"/>
  </si>
  <si>
    <t>2024.10.31.</t>
    <phoneticPr fontId="5" type="noConversion"/>
  </si>
  <si>
    <t>2024. 조경수목 및 병해충 방제관리</t>
  </si>
  <si>
    <t>서울대로봇교육연구회</t>
  </si>
  <si>
    <t>2024. 미래융합디자인플레이스 로봇교실</t>
  </si>
  <si>
    <t xml:space="preserve">2024. 미래융합디자인플레이스 미금초 2학기 로봇·드론 프로그램 운영  </t>
    <phoneticPr fontId="5" type="noConversion"/>
  </si>
  <si>
    <t>2024.10.23.</t>
    <phoneticPr fontId="5" type="noConversion"/>
  </si>
  <si>
    <t>2024.11.04.~11.15.</t>
    <phoneticPr fontId="5" type="noConversion"/>
  </si>
  <si>
    <t>-</t>
    <phoneticPr fontId="5" type="noConversion"/>
  </si>
  <si>
    <t>㈜고영로보틱스</t>
  </si>
  <si>
    <t>경기도 부천시 평천로 655, 401동 8층 801호</t>
  </si>
  <si>
    <t>이연태</t>
    <phoneticPr fontId="5" type="noConversion"/>
  </si>
  <si>
    <t>물품 발주계획(12월)</t>
    <phoneticPr fontId="5" type="noConversion"/>
  </si>
  <si>
    <t>용역 발주계획(12월)</t>
    <phoneticPr fontId="5" type="noConversion"/>
  </si>
  <si>
    <t>공사 발주계획(12월)</t>
    <phoneticPr fontId="5" type="noConversion"/>
  </si>
  <si>
    <t>12월</t>
    <phoneticPr fontId="5" type="noConversion"/>
  </si>
  <si>
    <t>사무용 소모품( A4복사용지) 구입</t>
    <phoneticPr fontId="5" type="noConversion"/>
  </si>
  <si>
    <t>재생 A4, 80g</t>
    <phoneticPr fontId="5" type="noConversion"/>
  </si>
  <si>
    <t>박스</t>
    <phoneticPr fontId="5" type="noConversion"/>
  </si>
  <si>
    <t>김은경</t>
    <phoneticPr fontId="5" type="noConversion"/>
  </si>
  <si>
    <t>031-729-9418</t>
    <phoneticPr fontId="5" type="noConversion"/>
  </si>
  <si>
    <t>화장지 구입(11월)</t>
    <phoneticPr fontId="5" type="noConversion"/>
  </si>
  <si>
    <t>300m*16롤*2겹</t>
    <phoneticPr fontId="5" type="noConversion"/>
  </si>
  <si>
    <t>임흥국</t>
    <phoneticPr fontId="5" type="noConversion"/>
  </si>
  <si>
    <t>031-729-9416</t>
    <phoneticPr fontId="5" type="noConversion"/>
  </si>
  <si>
    <t>2024.11.30.</t>
  </si>
  <si>
    <t>2024.11.30.</t>
    <phoneticPr fontId="5" type="noConversion"/>
  </si>
  <si>
    <t>2024. 미래융합디자인플레이스 로봇교실</t>
    <phoneticPr fontId="5" type="noConversion"/>
  </si>
  <si>
    <t>2024.04.24.</t>
    <phoneticPr fontId="5" type="noConversion"/>
  </si>
  <si>
    <t>2024.04.29.</t>
    <phoneticPr fontId="5" type="noConversion"/>
  </si>
  <si>
    <t>2024.11.13.</t>
    <phoneticPr fontId="5" type="noConversion"/>
  </si>
  <si>
    <t>2024. 미래융합디자인플레이스 미금초 2학기 로봇·드론 프로그램 운영</t>
  </si>
  <si>
    <t>2024.10.23.</t>
  </si>
  <si>
    <t>2024.11.04.</t>
    <phoneticPr fontId="5" type="noConversion"/>
  </si>
  <si>
    <t>2024.11.15.</t>
    <phoneticPr fontId="5" type="noConversion"/>
  </si>
  <si>
    <t>소화기 구입</t>
  </si>
  <si>
    <t>2024.11.08.</t>
    <phoneticPr fontId="5" type="noConversion"/>
  </si>
  <si>
    <t>2024.11.11.</t>
    <phoneticPr fontId="5" type="noConversion"/>
  </si>
  <si>
    <t>2024.11.12.</t>
  </si>
  <si>
    <t>2025.01.10.</t>
    <phoneticPr fontId="5" type="noConversion"/>
  </si>
  <si>
    <t>2024. 성남 청년 창업지원 역량강화 프로젝트 『더 와플』 장소 대관</t>
  </si>
  <si>
    <t>2024. 성남 청년 창업지원 역량강화 프로젝트 『더 와플』 장소 대관</t>
    <phoneticPr fontId="5" type="noConversion"/>
  </si>
  <si>
    <t>㈜비글즈</t>
  </si>
  <si>
    <t>㈜비글즈</t>
    <phoneticPr fontId="5" type="noConversion"/>
  </si>
  <si>
    <t>2024.11.23.</t>
    <phoneticPr fontId="5" type="noConversion"/>
  </si>
  <si>
    <t>2024. 성남 청년 창업지원 역량강화 프로젝트 『더 와플』 음향 및 영상장비 임차</t>
  </si>
  <si>
    <t>커넥티움</t>
  </si>
  <si>
    <t>2024.11.18.</t>
    <phoneticPr fontId="5" type="noConversion"/>
  </si>
  <si>
    <t>강서농원</t>
  </si>
  <si>
    <t xml:space="preserve">2024. 미래융합디자인플레이스 미금초 2학기 로봇·드론 프로그램 운영 </t>
  </si>
  <si>
    <t>체지방측정기 구입</t>
    <phoneticPr fontId="5" type="noConversion"/>
  </si>
  <si>
    <t>소화기 구입</t>
    <phoneticPr fontId="5" type="noConversion"/>
  </si>
  <si>
    <t>2024.11.18.</t>
    <phoneticPr fontId="5" type="noConversion"/>
  </si>
  <si>
    <t>2024.11.08.</t>
    <phoneticPr fontId="5" type="noConversion"/>
  </si>
  <si>
    <t>2024.11.11.~2025.01.10.</t>
    <phoneticPr fontId="5" type="noConversion"/>
  </si>
  <si>
    <t>서울 서초구 반포대로 217(반포동 520-3)</t>
  </si>
  <si>
    <t>2024. 성남 청년 창업지원 역량강화 프로젝트 『더 와플』 장소 대관</t>
    <phoneticPr fontId="5" type="noConversion"/>
  </si>
  <si>
    <t>2024.11.12.</t>
    <phoneticPr fontId="5" type="noConversion"/>
  </si>
  <si>
    <t>2024.11.23.</t>
    <phoneticPr fontId="5" type="noConversion"/>
  </si>
  <si>
    <t>대전광역시 유성구 어은로51번길44, 지하 1층(어은동)</t>
  </si>
  <si>
    <t>체지방측정기 구입</t>
    <phoneticPr fontId="5" type="noConversion"/>
  </si>
  <si>
    <t>2024.11.13.~12.13.</t>
    <phoneticPr fontId="5" type="noConversion"/>
  </si>
  <si>
    <t>2024.12.02.</t>
    <phoneticPr fontId="5" type="noConversion"/>
  </si>
  <si>
    <t>2024. 성남 청년 창업지원 역량강화 프로젝트 『더 와플』 음향 및 영상장비 임차</t>
    <phoneticPr fontId="5" type="noConversion"/>
  </si>
  <si>
    <t>경기도 화성시 동탄영천로 150, 제비동 18층 1801호(영천동, 현대실리콘앨리동탄)</t>
  </si>
  <si>
    <t>이희정</t>
    <phoneticPr fontId="5" type="noConversion"/>
  </si>
  <si>
    <t>강인성 외1명</t>
    <phoneticPr fontId="5" type="noConversion"/>
  </si>
  <si>
    <t>운영지원팀</t>
    <phoneticPr fontId="5" type="noConversion"/>
  </si>
  <si>
    <t>2024~2026년 인터넷 전화</t>
    <phoneticPr fontId="5" type="noConversion"/>
  </si>
  <si>
    <t>케이티</t>
    <phoneticPr fontId="5" type="noConversion"/>
  </si>
  <si>
    <t>인터넷 전화 사용 증가</t>
    <phoneticPr fontId="5" type="noConversion"/>
  </si>
  <si>
    <t>세부내용</t>
    <phoneticPr fontId="5" type="noConversion"/>
  </si>
  <si>
    <t>1차(2024년): 2,103,600원
2차(2025년): 2,103,600원
3차(2026년): 2,103,600원</t>
    <phoneticPr fontId="5" type="noConversion"/>
  </si>
  <si>
    <t>1차(2024년): 2,553,000원
2차(2025년): 3,303,600원
3차(2026년): 3,303,600원</t>
    <phoneticPr fontId="5" type="noConversion"/>
  </si>
  <si>
    <t>2024.01.01.~2026.12.31.</t>
    <phoneticPr fontId="5" type="noConversion"/>
  </si>
  <si>
    <t>2025. 분당서현청소년수련관 시설관리용역</t>
    <phoneticPr fontId="5" type="noConversion"/>
  </si>
  <si>
    <t>제한경쟁입찰</t>
    <phoneticPr fontId="5" type="noConversion"/>
  </si>
  <si>
    <t>729-9416</t>
    <phoneticPr fontId="5" type="noConversion"/>
  </si>
  <si>
    <t>본부계약</t>
    <phoneticPr fontId="5" type="noConversion"/>
  </si>
  <si>
    <t>2025년 청소년방과후아카데미 위탁급식 계약</t>
    <phoneticPr fontId="5" type="noConversion"/>
  </si>
  <si>
    <t>수의계약</t>
    <phoneticPr fontId="5" type="noConversion"/>
  </si>
  <si>
    <t>이유진</t>
    <phoneticPr fontId="5" type="noConversion"/>
  </si>
  <si>
    <t>031-729-9438</t>
    <phoneticPr fontId="5" type="noConversion"/>
  </si>
  <si>
    <t>2025년 청소년방과후아카데미 복합기 위탁관리 계약</t>
    <phoneticPr fontId="5" type="noConversion"/>
  </si>
  <si>
    <t>2024년 보안 및 근태 설비 위탁관리 계약</t>
    <phoneticPr fontId="5" type="noConversion"/>
  </si>
  <si>
    <t>윤재옥</t>
    <phoneticPr fontId="5" type="noConversion"/>
  </si>
  <si>
    <t>031-729-9412</t>
    <phoneticPr fontId="5" type="noConversion"/>
  </si>
  <si>
    <t>2024년 소방설비 위탁관리 계약</t>
    <phoneticPr fontId="5" type="noConversion"/>
  </si>
  <si>
    <t>2024년 승강기설비 위탁관리 계약</t>
    <phoneticPr fontId="5" type="noConversion"/>
  </si>
  <si>
    <t>2024년 위생설비 위탁관리 계약</t>
    <phoneticPr fontId="5" type="noConversion"/>
  </si>
  <si>
    <t>2025년 전기설비 위탁관리 계약</t>
    <phoneticPr fontId="5" type="noConversion"/>
  </si>
  <si>
    <t>2025년 인터넷 전화 신청(2차)</t>
    <phoneticPr fontId="5" type="noConversion"/>
  </si>
  <si>
    <t>이상열</t>
    <phoneticPr fontId="5" type="noConversion"/>
  </si>
  <si>
    <t>031-729-9417</t>
    <phoneticPr fontId="5" type="noConversion"/>
  </si>
  <si>
    <t>2025년 인터넷망 신청(2차)</t>
    <phoneticPr fontId="5" type="noConversion"/>
  </si>
  <si>
    <t>2025년 복합기 위탁관리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</si>
</sst>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93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shrinkToFit="1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5" xfId="0" applyFont="1" applyFill="1" applyBorder="1" applyAlignment="1">
      <alignment horizontal="center" vertical="center"/>
    </xf>
    <xf numFmtId="176" fontId="38" fillId="4" borderId="34" xfId="11485" quotePrefix="1" applyNumberFormat="1" applyFont="1" applyFill="1" applyBorder="1" applyAlignment="1">
      <alignment vertical="center" shrinkToFi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177" fontId="9" fillId="0" borderId="34" xfId="0" applyNumberFormat="1" applyFont="1" applyFill="1" applyBorder="1" applyAlignment="1">
      <alignment horizontal="left" vertical="center" shrinkToFit="1"/>
    </xf>
    <xf numFmtId="0" fontId="25" fillId="4" borderId="71" xfId="11" applyFont="1" applyFill="1" applyBorder="1" applyAlignment="1">
      <alignment horizontal="center" vertical="center" shrinkToFit="1"/>
    </xf>
    <xf numFmtId="0" fontId="0" fillId="0" borderId="0" xfId="0" applyFont="1"/>
    <xf numFmtId="0" fontId="21" fillId="0" borderId="80" xfId="0" applyFont="1" applyFill="1" applyBorder="1" applyAlignment="1">
      <alignment horizontal="center" vertical="center"/>
    </xf>
    <xf numFmtId="0" fontId="38" fillId="4" borderId="81" xfId="0" applyFont="1" applyFill="1" applyBorder="1" applyAlignment="1">
      <alignment horizontal="center" vertical="center" shrinkToFit="1"/>
    </xf>
    <xf numFmtId="180" fontId="38" fillId="4" borderId="80" xfId="0" applyNumberFormat="1" applyFont="1" applyFill="1" applyBorder="1" applyAlignment="1">
      <alignment horizontal="center" vertical="center" shrinkToFit="1"/>
    </xf>
    <xf numFmtId="0" fontId="38" fillId="4" borderId="80" xfId="0" applyFont="1" applyFill="1" applyBorder="1" applyAlignment="1">
      <alignment horizontal="center" vertical="center" shrinkToFit="1"/>
    </xf>
    <xf numFmtId="0" fontId="40" fillId="0" borderId="80" xfId="23069" applyFont="1" applyBorder="1" applyAlignment="1">
      <alignment horizontal="center" vertical="center" shrinkToFit="1"/>
    </xf>
    <xf numFmtId="0" fontId="38" fillId="4" borderId="80" xfId="1" quotePrefix="1" applyNumberFormat="1" applyFont="1" applyFill="1" applyBorder="1" applyAlignment="1">
      <alignment horizontal="center" vertical="center" shrinkToFit="1"/>
    </xf>
    <xf numFmtId="41" fontId="38" fillId="4" borderId="80" xfId="1" applyFont="1" applyFill="1" applyBorder="1" applyAlignment="1">
      <alignment horizontal="center" vertical="center" shrinkToFit="1"/>
    </xf>
    <xf numFmtId="0" fontId="42" fillId="4" borderId="80" xfId="0" applyFont="1" applyFill="1" applyBorder="1" applyAlignment="1">
      <alignment horizontal="center" vertical="center" shrinkToFit="1"/>
    </xf>
    <xf numFmtId="0" fontId="38" fillId="4" borderId="82" xfId="0" applyFont="1" applyFill="1" applyBorder="1" applyAlignment="1">
      <alignment horizontal="center" vertical="center" shrinkToFit="1"/>
    </xf>
    <xf numFmtId="0" fontId="38" fillId="4" borderId="33" xfId="0" applyFont="1" applyFill="1" applyBorder="1" applyAlignment="1">
      <alignment horizontal="center" vertical="center" shrinkToFit="1"/>
    </xf>
    <xf numFmtId="0" fontId="38" fillId="4" borderId="34" xfId="0" applyFont="1" applyFill="1" applyBorder="1" applyAlignment="1">
      <alignment horizontal="center" vertical="center" shrinkToFit="1"/>
    </xf>
    <xf numFmtId="0" fontId="40" fillId="0" borderId="34" xfId="23069" applyFont="1" applyBorder="1" applyAlignment="1">
      <alignment horizontal="center" vertical="center" shrinkToFit="1"/>
    </xf>
    <xf numFmtId="0" fontId="38" fillId="4" borderId="34" xfId="1" quotePrefix="1" applyNumberFormat="1" applyFont="1" applyFill="1" applyBorder="1" applyAlignment="1">
      <alignment horizontal="center" vertical="center" shrinkToFit="1"/>
    </xf>
    <xf numFmtId="41" fontId="38" fillId="4" borderId="34" xfId="1" applyFont="1" applyFill="1" applyBorder="1" applyAlignment="1">
      <alignment horizontal="center" vertical="center" shrinkToFit="1"/>
    </xf>
    <xf numFmtId="0" fontId="42" fillId="4" borderId="34" xfId="0" applyFont="1" applyFill="1" applyBorder="1" applyAlignment="1">
      <alignment horizontal="center" vertical="center" shrinkToFit="1"/>
    </xf>
    <xf numFmtId="0" fontId="38" fillId="4" borderId="35" xfId="0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left" vertical="center" shrinkToFit="1"/>
    </xf>
    <xf numFmtId="49" fontId="9" fillId="4" borderId="72" xfId="0" applyNumberFormat="1" applyFont="1" applyFill="1" applyBorder="1" applyAlignment="1" applyProtection="1">
      <alignment horizontal="center" vertical="center" wrapText="1"/>
    </xf>
    <xf numFmtId="177" fontId="9" fillId="0" borderId="29" xfId="0" quotePrefix="1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84" xfId="0" applyFont="1" applyFill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/>
    </xf>
    <xf numFmtId="41" fontId="21" fillId="0" borderId="84" xfId="1" applyFont="1" applyFill="1" applyBorder="1" applyAlignment="1">
      <alignment horizontal="right" vertical="center" wrapText="1"/>
    </xf>
    <xf numFmtId="0" fontId="21" fillId="0" borderId="84" xfId="0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180" fontId="38" fillId="4" borderId="71" xfId="0" applyNumberFormat="1" applyFont="1" applyFill="1" applyBorder="1" applyAlignment="1">
      <alignment horizontal="center" vertical="center" shrinkToFit="1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0" fontId="38" fillId="4" borderId="7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0" fontId="38" fillId="4" borderId="30" xfId="0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/>
    </xf>
    <xf numFmtId="176" fontId="38" fillId="4" borderId="71" xfId="11485" quotePrefix="1" applyNumberFormat="1" applyFont="1" applyFill="1" applyBorder="1" applyAlignment="1">
      <alignment vertical="center" shrinkToFit="1"/>
    </xf>
    <xf numFmtId="0" fontId="21" fillId="0" borderId="71" xfId="0" applyFont="1" applyFill="1" applyBorder="1" applyAlignment="1">
      <alignment horizontal="center" vertical="center" wrapText="1"/>
    </xf>
    <xf numFmtId="41" fontId="21" fillId="0" borderId="71" xfId="1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/>
    </xf>
    <xf numFmtId="180" fontId="38" fillId="4" borderId="30" xfId="0" applyNumberFormat="1" applyFont="1" applyFill="1" applyBorder="1" applyAlignment="1">
      <alignment horizontal="center" vertical="center" shrinkToFit="1"/>
    </xf>
    <xf numFmtId="41" fontId="21" fillId="0" borderId="30" xfId="1" applyFont="1" applyFill="1" applyBorder="1" applyAlignment="1">
      <alignment horizontal="right" vertical="center" wrapText="1"/>
    </xf>
    <xf numFmtId="176" fontId="38" fillId="4" borderId="30" xfId="11485" quotePrefix="1" applyNumberFormat="1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wrapText="1"/>
    </xf>
    <xf numFmtId="41" fontId="21" fillId="0" borderId="30" xfId="1" applyFont="1" applyFill="1" applyBorder="1" applyAlignment="1">
      <alignment horizontal="center" vertical="center" wrapText="1"/>
    </xf>
    <xf numFmtId="177" fontId="21" fillId="0" borderId="71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34" fillId="0" borderId="0" xfId="0" applyFont="1"/>
    <xf numFmtId="0" fontId="38" fillId="0" borderId="85" xfId="0" applyFont="1" applyFill="1" applyBorder="1" applyAlignment="1">
      <alignment horizontal="center" vertical="center"/>
    </xf>
    <xf numFmtId="180" fontId="38" fillId="4" borderId="85" xfId="0" applyNumberFormat="1" applyFont="1" applyFill="1" applyBorder="1" applyAlignment="1">
      <alignment horizontal="center" vertical="center" shrinkToFit="1"/>
    </xf>
    <xf numFmtId="0" fontId="38" fillId="0" borderId="85" xfId="0" applyFont="1" applyFill="1" applyBorder="1" applyAlignment="1">
      <alignment horizontal="center" vertical="center" wrapText="1"/>
    </xf>
    <xf numFmtId="3" fontId="38" fillId="0" borderId="85" xfId="0" applyNumberFormat="1" applyFont="1" applyFill="1" applyBorder="1" applyAlignment="1">
      <alignment horizontal="right" vertical="center"/>
    </xf>
    <xf numFmtId="176" fontId="38" fillId="4" borderId="85" xfId="11485" quotePrefix="1" applyNumberFormat="1" applyFont="1" applyFill="1" applyBorder="1" applyAlignment="1">
      <alignment vertical="center" shrinkToFit="1"/>
    </xf>
    <xf numFmtId="41" fontId="38" fillId="0" borderId="85" xfId="1" applyFont="1" applyFill="1" applyBorder="1" applyAlignment="1">
      <alignment horizontal="right" vertical="center" wrapText="1"/>
    </xf>
    <xf numFmtId="0" fontId="38" fillId="0" borderId="86" xfId="0" applyFont="1" applyFill="1" applyBorder="1" applyAlignment="1">
      <alignment horizontal="center" vertical="center"/>
    </xf>
    <xf numFmtId="180" fontId="38" fillId="4" borderId="86" xfId="0" applyNumberFormat="1" applyFont="1" applyFill="1" applyBorder="1" applyAlignment="1">
      <alignment horizontal="center" vertical="center" shrinkToFit="1"/>
    </xf>
    <xf numFmtId="3" fontId="38" fillId="0" borderId="86" xfId="0" applyNumberFormat="1" applyFont="1" applyFill="1" applyBorder="1" applyAlignment="1">
      <alignment horizontal="right" vertical="center"/>
    </xf>
    <xf numFmtId="176" fontId="38" fillId="4" borderId="86" xfId="11485" quotePrefix="1" applyNumberFormat="1" applyFont="1" applyFill="1" applyBorder="1" applyAlignment="1">
      <alignment vertical="center" shrinkToFit="1"/>
    </xf>
    <xf numFmtId="0" fontId="38" fillId="0" borderId="86" xfId="0" applyFont="1" applyFill="1" applyBorder="1" applyAlignment="1">
      <alignment horizontal="center" vertical="center" wrapText="1"/>
    </xf>
    <xf numFmtId="41" fontId="38" fillId="0" borderId="86" xfId="1" applyFont="1" applyFill="1" applyBorder="1" applyAlignment="1">
      <alignment horizontal="right" vertical="center" wrapText="1"/>
    </xf>
    <xf numFmtId="176" fontId="38" fillId="4" borderId="71" xfId="11485" quotePrefix="1" applyNumberFormat="1" applyFont="1" applyFill="1" applyBorder="1" applyAlignment="1">
      <alignment horizontal="center" vertical="center" shrinkToFit="1"/>
    </xf>
    <xf numFmtId="0" fontId="38" fillId="0" borderId="30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 wrapText="1"/>
    </xf>
    <xf numFmtId="3" fontId="38" fillId="0" borderId="30" xfId="0" applyNumberFormat="1" applyFont="1" applyFill="1" applyBorder="1" applyAlignment="1">
      <alignment horizontal="right" vertical="center"/>
    </xf>
    <xf numFmtId="176" fontId="38" fillId="4" borderId="30" xfId="11485" quotePrefix="1" applyNumberFormat="1" applyFont="1" applyFill="1" applyBorder="1" applyAlignment="1">
      <alignment vertical="center" shrinkToFit="1"/>
    </xf>
    <xf numFmtId="41" fontId="38" fillId="0" borderId="30" xfId="1" applyFont="1" applyFill="1" applyBorder="1" applyAlignment="1">
      <alignment horizontal="right" vertical="center" wrapTex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7" customFormat="1" ht="33" customHeight="1" thickBot="1">
      <c r="A1" s="190" t="s">
        <v>273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67" customFormat="1" ht="30" customHeight="1" thickTop="1">
      <c r="A3" s="172">
        <v>2024</v>
      </c>
      <c r="B3" s="173" t="s">
        <v>276</v>
      </c>
      <c r="C3" s="171" t="s">
        <v>277</v>
      </c>
      <c r="D3" s="174" t="s">
        <v>258</v>
      </c>
      <c r="E3" s="175" t="s">
        <v>278</v>
      </c>
      <c r="F3" s="176">
        <v>15</v>
      </c>
      <c r="G3" s="174" t="s">
        <v>279</v>
      </c>
      <c r="H3" s="177">
        <v>343</v>
      </c>
      <c r="I3" s="178" t="s">
        <v>108</v>
      </c>
      <c r="J3" s="178" t="s">
        <v>280</v>
      </c>
      <c r="K3" s="178" t="s">
        <v>281</v>
      </c>
      <c r="L3" s="179"/>
    </row>
    <row r="4" spans="1:12" s="167" customFormat="1" ht="30" customHeight="1" thickBot="1">
      <c r="A4" s="180">
        <v>2024</v>
      </c>
      <c r="B4" s="158" t="s">
        <v>276</v>
      </c>
      <c r="C4" s="159" t="s">
        <v>282</v>
      </c>
      <c r="D4" s="181" t="s">
        <v>258</v>
      </c>
      <c r="E4" s="182" t="s">
        <v>283</v>
      </c>
      <c r="F4" s="183">
        <v>20</v>
      </c>
      <c r="G4" s="181" t="s">
        <v>279</v>
      </c>
      <c r="H4" s="184">
        <v>900</v>
      </c>
      <c r="I4" s="185" t="s">
        <v>108</v>
      </c>
      <c r="J4" s="185" t="s">
        <v>284</v>
      </c>
      <c r="K4" s="185" t="s">
        <v>285</v>
      </c>
      <c r="L4" s="186"/>
    </row>
    <row r="8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6.21875" style="2" customWidth="1"/>
    <col min="5" max="5" width="9.5546875" style="2" customWidth="1"/>
    <col min="6" max="6" width="18.77734375" style="2" customWidth="1"/>
    <col min="7" max="7" width="9.5546875" style="2" customWidth="1"/>
    <col min="8" max="8" width="18.77734375" style="2" customWidth="1"/>
    <col min="9" max="9" width="29.6640625" style="6" customWidth="1"/>
  </cols>
  <sheetData>
    <row r="1" spans="1:9" ht="25.5">
      <c r="A1" s="191" t="s">
        <v>90</v>
      </c>
      <c r="B1" s="191"/>
      <c r="C1" s="191"/>
      <c r="D1" s="191"/>
      <c r="E1" s="191"/>
      <c r="F1" s="191"/>
      <c r="G1" s="191"/>
      <c r="H1" s="191"/>
      <c r="I1" s="191"/>
    </row>
    <row r="2" spans="1:9" ht="26.25" thickBot="1">
      <c r="A2" s="192"/>
      <c r="B2" s="192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43" t="s">
        <v>4</v>
      </c>
      <c r="B3" s="241" t="s">
        <v>5</v>
      </c>
      <c r="C3" s="241" t="s">
        <v>76</v>
      </c>
      <c r="D3" s="241" t="s">
        <v>92</v>
      </c>
      <c r="E3" s="237" t="s">
        <v>94</v>
      </c>
      <c r="F3" s="238"/>
      <c r="G3" s="237" t="s">
        <v>95</v>
      </c>
      <c r="H3" s="238"/>
      <c r="I3" s="239" t="s">
        <v>91</v>
      </c>
    </row>
    <row r="4" spans="1:9" ht="28.5" customHeight="1" thickBot="1">
      <c r="A4" s="244"/>
      <c r="B4" s="242"/>
      <c r="C4" s="242"/>
      <c r="D4" s="242"/>
      <c r="E4" s="28" t="s">
        <v>93</v>
      </c>
      <c r="F4" s="28" t="s">
        <v>332</v>
      </c>
      <c r="G4" s="28" t="s">
        <v>93</v>
      </c>
      <c r="H4" s="28" t="s">
        <v>332</v>
      </c>
      <c r="I4" s="240"/>
    </row>
    <row r="5" spans="1:9" s="87" customFormat="1" ht="43.5" customHeight="1" thickTop="1" thickBot="1">
      <c r="A5" s="29" t="s">
        <v>328</v>
      </c>
      <c r="B5" s="189" t="s">
        <v>329</v>
      </c>
      <c r="C5" s="30" t="s">
        <v>330</v>
      </c>
      <c r="D5" s="30" t="s">
        <v>335</v>
      </c>
      <c r="E5" s="53">
        <v>6310800</v>
      </c>
      <c r="F5" s="166" t="s">
        <v>333</v>
      </c>
      <c r="G5" s="53">
        <v>9160200</v>
      </c>
      <c r="H5" s="166" t="s">
        <v>334</v>
      </c>
      <c r="I5" s="54" t="s">
        <v>331</v>
      </c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2" customWidth="1"/>
    <col min="6" max="6" width="12.44140625" style="73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3" ht="26.25" thickBot="1">
      <c r="A1" s="190" t="s">
        <v>274</v>
      </c>
      <c r="B1" s="190"/>
      <c r="C1" s="190"/>
      <c r="D1" s="190"/>
      <c r="E1" s="190"/>
      <c r="F1" s="190"/>
      <c r="G1" s="190"/>
      <c r="H1" s="190"/>
      <c r="I1" s="190"/>
    </row>
    <row r="2" spans="1:13" s="87" customFormat="1" ht="25.5" customHeight="1" thickBot="1">
      <c r="A2" s="76" t="s">
        <v>67</v>
      </c>
      <c r="B2" s="75" t="s">
        <v>48</v>
      </c>
      <c r="C2" s="74" t="s">
        <v>64</v>
      </c>
      <c r="D2" s="74" t="s">
        <v>0</v>
      </c>
      <c r="E2" s="95" t="s">
        <v>65</v>
      </c>
      <c r="F2" s="78" t="s">
        <v>49</v>
      </c>
      <c r="G2" s="74" t="s">
        <v>50</v>
      </c>
      <c r="H2" s="74" t="s">
        <v>118</v>
      </c>
      <c r="I2" s="74" t="s">
        <v>1</v>
      </c>
      <c r="J2" s="8"/>
      <c r="K2" s="9"/>
      <c r="L2" s="8"/>
    </row>
    <row r="3" spans="1:13" s="87" customFormat="1" ht="27" customHeight="1" thickTop="1">
      <c r="A3" s="261">
        <v>2024</v>
      </c>
      <c r="B3" s="251">
        <v>12</v>
      </c>
      <c r="C3" s="261" t="s">
        <v>336</v>
      </c>
      <c r="D3" s="261" t="s">
        <v>337</v>
      </c>
      <c r="E3" s="271">
        <v>384714</v>
      </c>
      <c r="F3" s="262" t="s">
        <v>108</v>
      </c>
      <c r="G3" s="263" t="s">
        <v>284</v>
      </c>
      <c r="H3" s="263" t="s">
        <v>338</v>
      </c>
      <c r="I3" s="264" t="s">
        <v>339</v>
      </c>
      <c r="J3" s="8"/>
      <c r="K3" s="9"/>
      <c r="L3" s="8"/>
      <c r="M3" s="170"/>
    </row>
    <row r="4" spans="1:13" s="87" customFormat="1" ht="27" customHeight="1">
      <c r="A4" s="265">
        <v>2024</v>
      </c>
      <c r="B4" s="266" t="s">
        <v>276</v>
      </c>
      <c r="C4" s="265" t="s">
        <v>340</v>
      </c>
      <c r="D4" s="265" t="s">
        <v>341</v>
      </c>
      <c r="E4" s="267">
        <v>44850</v>
      </c>
      <c r="F4" s="268" t="s">
        <v>107</v>
      </c>
      <c r="G4" s="269" t="s">
        <v>342</v>
      </c>
      <c r="H4" s="269" t="s">
        <v>343</v>
      </c>
      <c r="I4" s="270" t="s">
        <v>172</v>
      </c>
      <c r="J4" s="8"/>
      <c r="K4" s="9"/>
      <c r="L4" s="8"/>
      <c r="M4" s="170"/>
    </row>
    <row r="5" spans="1:13" s="87" customFormat="1" ht="25.5" customHeight="1">
      <c r="A5" s="245">
        <v>2024</v>
      </c>
      <c r="B5" s="246" t="s">
        <v>276</v>
      </c>
      <c r="C5" s="247" t="s">
        <v>344</v>
      </c>
      <c r="D5" s="247" t="s">
        <v>341</v>
      </c>
      <c r="E5" s="248">
        <v>1680</v>
      </c>
      <c r="F5" s="249" t="s">
        <v>107</v>
      </c>
      <c r="G5" s="247" t="s">
        <v>342</v>
      </c>
      <c r="H5" s="247" t="s">
        <v>343</v>
      </c>
      <c r="I5" s="265"/>
      <c r="J5" s="8"/>
      <c r="K5" s="9"/>
      <c r="L5" s="8"/>
    </row>
    <row r="6" spans="1:13" s="257" customFormat="1" ht="25.5" customHeight="1">
      <c r="A6" s="250">
        <v>2024</v>
      </c>
      <c r="B6" s="251" t="s">
        <v>276</v>
      </c>
      <c r="C6" s="252" t="s">
        <v>345</v>
      </c>
      <c r="D6" s="252" t="s">
        <v>341</v>
      </c>
      <c r="E6" s="253">
        <v>3480</v>
      </c>
      <c r="F6" s="268" t="s">
        <v>107</v>
      </c>
      <c r="G6" s="254" t="s">
        <v>346</v>
      </c>
      <c r="H6" s="254" t="s">
        <v>347</v>
      </c>
      <c r="I6" s="265"/>
      <c r="J6" s="255"/>
      <c r="K6" s="256"/>
      <c r="L6" s="255"/>
    </row>
    <row r="7" spans="1:13" s="257" customFormat="1" ht="25.5" customHeight="1">
      <c r="A7" s="250">
        <v>2024</v>
      </c>
      <c r="B7" s="251" t="s">
        <v>276</v>
      </c>
      <c r="C7" s="252" t="s">
        <v>348</v>
      </c>
      <c r="D7" s="252" t="s">
        <v>341</v>
      </c>
      <c r="E7" s="253">
        <v>3120</v>
      </c>
      <c r="F7" s="249" t="s">
        <v>107</v>
      </c>
      <c r="G7" s="254" t="s">
        <v>346</v>
      </c>
      <c r="H7" s="254" t="s">
        <v>347</v>
      </c>
      <c r="I7" s="265"/>
      <c r="J7" s="255"/>
      <c r="K7" s="256"/>
      <c r="L7" s="255"/>
    </row>
    <row r="8" spans="1:13" s="257" customFormat="1" ht="25.5" customHeight="1">
      <c r="A8" s="250">
        <v>2024</v>
      </c>
      <c r="B8" s="251" t="s">
        <v>276</v>
      </c>
      <c r="C8" s="252" t="s">
        <v>349</v>
      </c>
      <c r="D8" s="252" t="s">
        <v>341</v>
      </c>
      <c r="E8" s="253">
        <v>3180</v>
      </c>
      <c r="F8" s="268" t="s">
        <v>107</v>
      </c>
      <c r="G8" s="254" t="s">
        <v>346</v>
      </c>
      <c r="H8" s="254" t="s">
        <v>347</v>
      </c>
      <c r="I8" s="265"/>
      <c r="J8" s="255"/>
      <c r="K8" s="256"/>
      <c r="L8" s="255"/>
    </row>
    <row r="9" spans="1:13" s="257" customFormat="1" ht="25.5" customHeight="1">
      <c r="A9" s="250">
        <v>2024</v>
      </c>
      <c r="B9" s="251" t="s">
        <v>276</v>
      </c>
      <c r="C9" s="258" t="s">
        <v>350</v>
      </c>
      <c r="D9" s="258" t="s">
        <v>341</v>
      </c>
      <c r="E9" s="259">
        <v>11892</v>
      </c>
      <c r="F9" s="249" t="s">
        <v>107</v>
      </c>
      <c r="G9" s="260" t="s">
        <v>346</v>
      </c>
      <c r="H9" s="254" t="s">
        <v>347</v>
      </c>
      <c r="I9" s="265"/>
      <c r="J9" s="255"/>
      <c r="K9" s="256"/>
      <c r="L9" s="255"/>
    </row>
    <row r="10" spans="1:13" s="87" customFormat="1" ht="25.5" customHeight="1">
      <c r="A10" s="250">
        <v>2024</v>
      </c>
      <c r="B10" s="251" t="s">
        <v>276</v>
      </c>
      <c r="C10" s="252" t="s">
        <v>351</v>
      </c>
      <c r="D10" s="252" t="s">
        <v>341</v>
      </c>
      <c r="E10" s="253">
        <v>8400</v>
      </c>
      <c r="F10" s="287" t="s">
        <v>107</v>
      </c>
      <c r="G10" s="254" t="s">
        <v>346</v>
      </c>
      <c r="H10" s="254" t="s">
        <v>347</v>
      </c>
      <c r="I10" s="261"/>
      <c r="J10" s="8"/>
      <c r="K10" s="9"/>
      <c r="L10" s="8"/>
    </row>
    <row r="11" spans="1:13" s="274" customFormat="1" ht="27" customHeight="1">
      <c r="A11" s="288">
        <v>2024</v>
      </c>
      <c r="B11" s="266">
        <v>12</v>
      </c>
      <c r="C11" s="289" t="s">
        <v>352</v>
      </c>
      <c r="D11" s="288" t="s">
        <v>341</v>
      </c>
      <c r="E11" s="290">
        <v>3303</v>
      </c>
      <c r="F11" s="291" t="s">
        <v>108</v>
      </c>
      <c r="G11" s="289" t="s">
        <v>353</v>
      </c>
      <c r="H11" s="289" t="s">
        <v>354</v>
      </c>
      <c r="I11" s="292"/>
      <c r="J11" s="272"/>
      <c r="K11" s="273"/>
      <c r="L11" s="272"/>
    </row>
    <row r="12" spans="1:13" s="274" customFormat="1" ht="27" customHeight="1">
      <c r="A12" s="275">
        <v>2024</v>
      </c>
      <c r="B12" s="276">
        <v>12</v>
      </c>
      <c r="C12" s="277" t="s">
        <v>355</v>
      </c>
      <c r="D12" s="275" t="s">
        <v>341</v>
      </c>
      <c r="E12" s="278">
        <v>6600</v>
      </c>
      <c r="F12" s="279" t="s">
        <v>108</v>
      </c>
      <c r="G12" s="277" t="s">
        <v>353</v>
      </c>
      <c r="H12" s="277" t="s">
        <v>354</v>
      </c>
      <c r="I12" s="280"/>
      <c r="J12" s="272"/>
      <c r="K12" s="273"/>
      <c r="L12" s="272"/>
    </row>
    <row r="13" spans="1:13" s="274" customFormat="1" ht="27" customHeight="1" thickBot="1">
      <c r="A13" s="281">
        <v>2024</v>
      </c>
      <c r="B13" s="282">
        <v>12</v>
      </c>
      <c r="C13" s="281" t="s">
        <v>356</v>
      </c>
      <c r="D13" s="281" t="s">
        <v>341</v>
      </c>
      <c r="E13" s="283">
        <v>5160</v>
      </c>
      <c r="F13" s="284" t="s">
        <v>108</v>
      </c>
      <c r="G13" s="285" t="s">
        <v>353</v>
      </c>
      <c r="H13" s="285" t="s">
        <v>354</v>
      </c>
      <c r="I13" s="286"/>
      <c r="J13" s="272"/>
      <c r="K13" s="273"/>
      <c r="L13" s="272"/>
    </row>
    <row r="30" spans="3:3">
      <c r="C30">
        <f ca="1">+C30:C34</f>
        <v>0</v>
      </c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activeCell="E18" sqref="E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2"/>
    <col min="11" max="11" width="11.6640625" style="9" customWidth="1"/>
    <col min="12" max="12" width="11.33203125" style="8" bestFit="1" customWidth="1"/>
  </cols>
  <sheetData>
    <row r="1" spans="1:13" ht="26.25" thickBo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27" customHeight="1" thickBot="1">
      <c r="A2" s="76" t="s">
        <v>47</v>
      </c>
      <c r="B2" s="75" t="s">
        <v>48</v>
      </c>
      <c r="C2" s="74" t="s">
        <v>88</v>
      </c>
      <c r="D2" s="74" t="s">
        <v>87</v>
      </c>
      <c r="E2" s="74" t="s">
        <v>0</v>
      </c>
      <c r="F2" s="75" t="s">
        <v>96</v>
      </c>
      <c r="G2" s="75" t="s">
        <v>86</v>
      </c>
      <c r="H2" s="75" t="s">
        <v>85</v>
      </c>
      <c r="I2" s="75" t="s">
        <v>84</v>
      </c>
      <c r="J2" s="78" t="s">
        <v>49</v>
      </c>
      <c r="K2" s="74" t="s">
        <v>50</v>
      </c>
      <c r="L2" s="74" t="s">
        <v>51</v>
      </c>
      <c r="M2" s="77" t="s">
        <v>1</v>
      </c>
    </row>
    <row r="3" spans="1:13" s="87" customFormat="1" ht="27" customHeight="1" thickTop="1" thickBot="1">
      <c r="A3" s="159"/>
      <c r="B3" s="158"/>
      <c r="C3" s="159" t="s">
        <v>225</v>
      </c>
      <c r="D3" s="159"/>
      <c r="E3" s="159"/>
      <c r="F3" s="163"/>
      <c r="G3" s="160"/>
      <c r="H3" s="160"/>
      <c r="I3" s="161"/>
      <c r="J3" s="148"/>
      <c r="K3" s="159"/>
      <c r="L3" s="159"/>
      <c r="M3" s="162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91" t="s">
        <v>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6.25" thickBot="1">
      <c r="A2" s="192"/>
      <c r="B2" s="192"/>
      <c r="C2" s="22"/>
      <c r="D2" s="22"/>
      <c r="E2" s="22"/>
      <c r="F2" s="34"/>
      <c r="G2" s="34"/>
      <c r="H2" s="34"/>
      <c r="I2" s="34"/>
      <c r="J2" s="193" t="s">
        <v>3</v>
      </c>
      <c r="K2" s="193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98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91" t="s">
        <v>23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6.25" thickBot="1">
      <c r="A2" s="192"/>
      <c r="B2" s="192"/>
      <c r="C2" s="22"/>
      <c r="D2" s="22"/>
      <c r="E2" s="22"/>
      <c r="F2" s="34"/>
      <c r="G2" s="34"/>
      <c r="H2" s="34"/>
      <c r="I2" s="34"/>
      <c r="J2" s="193" t="s">
        <v>3</v>
      </c>
      <c r="K2" s="193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98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191" t="s">
        <v>13</v>
      </c>
      <c r="B1" s="191"/>
      <c r="C1" s="191"/>
      <c r="D1" s="191"/>
      <c r="E1" s="191"/>
      <c r="F1" s="191"/>
      <c r="G1" s="191"/>
      <c r="H1" s="191"/>
      <c r="I1" s="191"/>
    </row>
    <row r="2" spans="1:11" ht="26.25" thickBot="1">
      <c r="A2" s="24"/>
      <c r="B2" s="24"/>
      <c r="C2" s="22"/>
      <c r="D2" s="22"/>
      <c r="E2" s="22"/>
      <c r="F2" s="34"/>
      <c r="G2" s="34"/>
      <c r="H2" s="193" t="s">
        <v>3</v>
      </c>
      <c r="I2" s="193"/>
    </row>
    <row r="3" spans="1:11" ht="29.25" customHeight="1" thickBot="1">
      <c r="A3" s="68" t="s">
        <v>5</v>
      </c>
      <c r="B3" s="69" t="s">
        <v>30</v>
      </c>
      <c r="C3" s="69" t="s">
        <v>14</v>
      </c>
      <c r="D3" s="69" t="s">
        <v>15</v>
      </c>
      <c r="E3" s="69" t="s">
        <v>16</v>
      </c>
      <c r="F3" s="69" t="s">
        <v>17</v>
      </c>
      <c r="G3" s="70" t="s">
        <v>66</v>
      </c>
      <c r="H3" s="69" t="s">
        <v>29</v>
      </c>
      <c r="I3" s="71" t="s">
        <v>18</v>
      </c>
    </row>
    <row r="4" spans="1:11" ht="30" customHeight="1" thickTop="1">
      <c r="A4" s="150" t="s">
        <v>109</v>
      </c>
      <c r="B4" s="88" t="s">
        <v>106</v>
      </c>
      <c r="C4" s="89">
        <v>6600000</v>
      </c>
      <c r="D4" s="90" t="s">
        <v>209</v>
      </c>
      <c r="E4" s="131" t="s">
        <v>198</v>
      </c>
      <c r="F4" s="132" t="s">
        <v>199</v>
      </c>
      <c r="G4" s="80" t="s">
        <v>262</v>
      </c>
      <c r="H4" s="80" t="s">
        <v>262</v>
      </c>
      <c r="I4" s="91"/>
    </row>
    <row r="5" spans="1:11" ht="30" customHeight="1">
      <c r="A5" s="151" t="s">
        <v>110</v>
      </c>
      <c r="B5" s="63" t="s">
        <v>106</v>
      </c>
      <c r="C5" s="64">
        <v>2103600</v>
      </c>
      <c r="D5" s="65" t="s">
        <v>210</v>
      </c>
      <c r="E5" s="131" t="s">
        <v>198</v>
      </c>
      <c r="F5" s="132" t="s">
        <v>199</v>
      </c>
      <c r="G5" s="80" t="s">
        <v>262</v>
      </c>
      <c r="H5" s="80" t="s">
        <v>262</v>
      </c>
      <c r="I5" s="66"/>
    </row>
    <row r="6" spans="1:11" ht="30" customHeight="1">
      <c r="A6" s="151" t="s">
        <v>203</v>
      </c>
      <c r="B6" s="96" t="s">
        <v>111</v>
      </c>
      <c r="C6" s="64">
        <v>3000000</v>
      </c>
      <c r="D6" s="65" t="s">
        <v>202</v>
      </c>
      <c r="E6" s="131" t="s">
        <v>198</v>
      </c>
      <c r="F6" s="132" t="s">
        <v>199</v>
      </c>
      <c r="G6" s="80" t="s">
        <v>262</v>
      </c>
      <c r="H6" s="80" t="s">
        <v>262</v>
      </c>
      <c r="I6" s="66"/>
    </row>
    <row r="7" spans="1:11" s="87" customFormat="1" ht="30" customHeight="1">
      <c r="A7" s="151" t="s">
        <v>204</v>
      </c>
      <c r="B7" s="96" t="s">
        <v>205</v>
      </c>
      <c r="C7" s="64">
        <v>7401240</v>
      </c>
      <c r="D7" s="65" t="s">
        <v>206</v>
      </c>
      <c r="E7" s="131" t="s">
        <v>198</v>
      </c>
      <c r="F7" s="132" t="s">
        <v>199</v>
      </c>
      <c r="G7" s="80" t="s">
        <v>287</v>
      </c>
      <c r="H7" s="80" t="s">
        <v>287</v>
      </c>
      <c r="I7" s="66"/>
    </row>
    <row r="8" spans="1:11" ht="30" customHeight="1">
      <c r="A8" s="151" t="s">
        <v>217</v>
      </c>
      <c r="B8" s="96" t="s">
        <v>99</v>
      </c>
      <c r="C8" s="64">
        <v>3366000</v>
      </c>
      <c r="D8" s="65" t="s">
        <v>210</v>
      </c>
      <c r="E8" s="131" t="s">
        <v>198</v>
      </c>
      <c r="F8" s="132" t="s">
        <v>199</v>
      </c>
      <c r="G8" s="80" t="s">
        <v>287</v>
      </c>
      <c r="H8" s="80" t="s">
        <v>287</v>
      </c>
      <c r="I8" s="66"/>
    </row>
    <row r="9" spans="1:11" ht="30" customHeight="1">
      <c r="A9" s="151" t="s">
        <v>104</v>
      </c>
      <c r="B9" s="96" t="s">
        <v>101</v>
      </c>
      <c r="C9" s="64">
        <v>10002720</v>
      </c>
      <c r="D9" s="65" t="s">
        <v>201</v>
      </c>
      <c r="E9" s="131" t="s">
        <v>198</v>
      </c>
      <c r="F9" s="132" t="s">
        <v>199</v>
      </c>
      <c r="G9" s="80" t="s">
        <v>287</v>
      </c>
      <c r="H9" s="80" t="s">
        <v>287</v>
      </c>
      <c r="I9" s="66"/>
    </row>
    <row r="10" spans="1:11" s="87" customFormat="1" ht="30" customHeight="1">
      <c r="A10" s="153" t="s">
        <v>177</v>
      </c>
      <c r="B10" s="128" t="s">
        <v>122</v>
      </c>
      <c r="C10" s="129">
        <v>41400000</v>
      </c>
      <c r="D10" s="130" t="s">
        <v>197</v>
      </c>
      <c r="E10" s="131" t="s">
        <v>198</v>
      </c>
      <c r="F10" s="132" t="s">
        <v>199</v>
      </c>
      <c r="G10" s="80" t="s">
        <v>286</v>
      </c>
      <c r="H10" s="80" t="s">
        <v>286</v>
      </c>
      <c r="I10" s="133"/>
    </row>
    <row r="11" spans="1:11" ht="30" customHeight="1">
      <c r="A11" s="151" t="s">
        <v>119</v>
      </c>
      <c r="B11" s="63" t="s">
        <v>102</v>
      </c>
      <c r="C11" s="64">
        <v>3240000</v>
      </c>
      <c r="D11" s="65" t="s">
        <v>207</v>
      </c>
      <c r="E11" s="131" t="s">
        <v>198</v>
      </c>
      <c r="F11" s="132" t="s">
        <v>199</v>
      </c>
      <c r="G11" s="80" t="s">
        <v>286</v>
      </c>
      <c r="H11" s="80" t="s">
        <v>286</v>
      </c>
      <c r="I11" s="66"/>
    </row>
    <row r="12" spans="1:11" ht="29.25" customHeight="1">
      <c r="A12" s="151" t="s">
        <v>105</v>
      </c>
      <c r="B12" s="63" t="s">
        <v>102</v>
      </c>
      <c r="C12" s="64">
        <v>1620000</v>
      </c>
      <c r="D12" s="65" t="s">
        <v>207</v>
      </c>
      <c r="E12" s="131" t="s">
        <v>198</v>
      </c>
      <c r="F12" s="132" t="s">
        <v>199</v>
      </c>
      <c r="G12" s="80" t="s">
        <v>286</v>
      </c>
      <c r="H12" s="80" t="s">
        <v>286</v>
      </c>
      <c r="I12" s="67"/>
    </row>
    <row r="13" spans="1:11" s="87" customFormat="1" ht="30" customHeight="1">
      <c r="A13" s="151" t="s">
        <v>175</v>
      </c>
      <c r="B13" s="63" t="s">
        <v>102</v>
      </c>
      <c r="C13" s="149">
        <v>600000</v>
      </c>
      <c r="D13" s="65" t="s">
        <v>207</v>
      </c>
      <c r="E13" s="131" t="s">
        <v>198</v>
      </c>
      <c r="F13" s="132" t="s">
        <v>199</v>
      </c>
      <c r="G13" s="80" t="s">
        <v>286</v>
      </c>
      <c r="H13" s="80" t="s">
        <v>286</v>
      </c>
      <c r="I13" s="66"/>
    </row>
    <row r="14" spans="1:11" s="87" customFormat="1" ht="30" customHeight="1">
      <c r="A14" s="151" t="s">
        <v>208</v>
      </c>
      <c r="B14" s="63" t="s">
        <v>102</v>
      </c>
      <c r="C14" s="149">
        <v>600000</v>
      </c>
      <c r="D14" s="65" t="s">
        <v>207</v>
      </c>
      <c r="E14" s="131" t="s">
        <v>198</v>
      </c>
      <c r="F14" s="132" t="s">
        <v>199</v>
      </c>
      <c r="G14" s="80" t="s">
        <v>286</v>
      </c>
      <c r="H14" s="80" t="s">
        <v>286</v>
      </c>
      <c r="I14" s="133"/>
    </row>
    <row r="15" spans="1:11" ht="30" customHeight="1">
      <c r="A15" s="152" t="s">
        <v>97</v>
      </c>
      <c r="B15" s="63" t="s">
        <v>211</v>
      </c>
      <c r="C15" s="64">
        <v>338319880</v>
      </c>
      <c r="D15" s="65" t="s">
        <v>212</v>
      </c>
      <c r="E15" s="131" t="s">
        <v>198</v>
      </c>
      <c r="F15" s="132" t="s">
        <v>199</v>
      </c>
      <c r="G15" s="80" t="s">
        <v>286</v>
      </c>
      <c r="H15" s="80" t="s">
        <v>286</v>
      </c>
      <c r="I15" s="66"/>
    </row>
    <row r="16" spans="1:11" s="79" customFormat="1" ht="30" hidden="1" customHeight="1">
      <c r="A16" s="151" t="s">
        <v>112</v>
      </c>
      <c r="B16" s="63" t="s">
        <v>173</v>
      </c>
      <c r="C16" s="64">
        <v>2988000</v>
      </c>
      <c r="D16" s="65" t="s">
        <v>213</v>
      </c>
      <c r="E16" s="131" t="s">
        <v>198</v>
      </c>
      <c r="F16" s="132" t="s">
        <v>199</v>
      </c>
      <c r="G16" s="80" t="s">
        <v>286</v>
      </c>
      <c r="H16" s="80" t="s">
        <v>286</v>
      </c>
      <c r="I16" s="66"/>
      <c r="K16" s="154" t="s">
        <v>181</v>
      </c>
    </row>
    <row r="17" spans="1:9" ht="30" customHeight="1">
      <c r="A17" s="151" t="s">
        <v>227</v>
      </c>
      <c r="B17" s="96" t="s">
        <v>100</v>
      </c>
      <c r="C17" s="64">
        <v>594000</v>
      </c>
      <c r="D17" s="65" t="s">
        <v>206</v>
      </c>
      <c r="E17" s="80" t="s">
        <v>198</v>
      </c>
      <c r="F17" s="81" t="s">
        <v>199</v>
      </c>
      <c r="G17" s="80" t="s">
        <v>286</v>
      </c>
      <c r="H17" s="80" t="s">
        <v>286</v>
      </c>
      <c r="I17" s="66"/>
    </row>
    <row r="18" spans="1:9" s="87" customFormat="1" ht="30" customHeight="1">
      <c r="A18" s="157" t="s">
        <v>220</v>
      </c>
      <c r="B18" s="128" t="s">
        <v>180</v>
      </c>
      <c r="C18" s="129">
        <v>2420000</v>
      </c>
      <c r="D18" s="130" t="s">
        <v>226</v>
      </c>
      <c r="E18" s="131" t="s">
        <v>200</v>
      </c>
      <c r="F18" s="132" t="s">
        <v>199</v>
      </c>
      <c r="G18" s="80" t="s">
        <v>286</v>
      </c>
      <c r="H18" s="80" t="s">
        <v>286</v>
      </c>
      <c r="I18" s="133"/>
    </row>
    <row r="19" spans="1:9" s="87" customFormat="1" ht="30" customHeight="1">
      <c r="A19" s="157" t="s">
        <v>221</v>
      </c>
      <c r="B19" s="128" t="s">
        <v>222</v>
      </c>
      <c r="C19" s="129">
        <v>4653000</v>
      </c>
      <c r="D19" s="130" t="s">
        <v>223</v>
      </c>
      <c r="E19" s="131" t="s">
        <v>224</v>
      </c>
      <c r="F19" s="132" t="s">
        <v>199</v>
      </c>
      <c r="G19" s="80" t="s">
        <v>286</v>
      </c>
      <c r="H19" s="80" t="s">
        <v>286</v>
      </c>
      <c r="I19" s="133"/>
    </row>
    <row r="20" spans="1:9" s="87" customFormat="1" ht="30" customHeight="1">
      <c r="A20" s="151" t="s">
        <v>288</v>
      </c>
      <c r="B20" s="96" t="s">
        <v>264</v>
      </c>
      <c r="C20" s="129">
        <v>7150000</v>
      </c>
      <c r="D20" s="65" t="s">
        <v>289</v>
      </c>
      <c r="E20" s="65" t="s">
        <v>290</v>
      </c>
      <c r="F20" s="65" t="s">
        <v>291</v>
      </c>
      <c r="G20" s="65" t="s">
        <v>291</v>
      </c>
      <c r="H20" s="65" t="s">
        <v>291</v>
      </c>
      <c r="I20" s="66"/>
    </row>
    <row r="21" spans="1:9" s="87" customFormat="1" ht="30" customHeight="1">
      <c r="A21" s="153" t="s">
        <v>292</v>
      </c>
      <c r="B21" s="96" t="s">
        <v>270</v>
      </c>
      <c r="C21" s="129">
        <v>5700000</v>
      </c>
      <c r="D21" s="65" t="s">
        <v>293</v>
      </c>
      <c r="E21" s="65" t="s">
        <v>294</v>
      </c>
      <c r="F21" s="65" t="s">
        <v>295</v>
      </c>
      <c r="G21" s="65" t="s">
        <v>295</v>
      </c>
      <c r="H21" s="65" t="s">
        <v>295</v>
      </c>
      <c r="I21" s="156"/>
    </row>
    <row r="22" spans="1:9" s="87" customFormat="1" ht="30" customHeight="1">
      <c r="A22" s="153" t="s">
        <v>296</v>
      </c>
      <c r="B22" s="169" t="s">
        <v>259</v>
      </c>
      <c r="C22" s="129">
        <f>530000+2860</f>
        <v>532860</v>
      </c>
      <c r="D22" s="65" t="s">
        <v>297</v>
      </c>
      <c r="E22" s="65" t="s">
        <v>298</v>
      </c>
      <c r="F22" s="65" t="s">
        <v>300</v>
      </c>
      <c r="G22" s="65" t="s">
        <v>295</v>
      </c>
      <c r="H22" s="65" t="s">
        <v>295</v>
      </c>
      <c r="I22" s="156"/>
    </row>
    <row r="23" spans="1:9" s="87" customFormat="1" ht="30" customHeight="1">
      <c r="A23" s="153" t="s">
        <v>302</v>
      </c>
      <c r="B23" s="169" t="s">
        <v>304</v>
      </c>
      <c r="C23" s="129">
        <v>4970000</v>
      </c>
      <c r="D23" s="130" t="s">
        <v>299</v>
      </c>
      <c r="E23" s="65" t="s">
        <v>305</v>
      </c>
      <c r="F23" s="65" t="s">
        <v>305</v>
      </c>
      <c r="G23" s="65" t="s">
        <v>305</v>
      </c>
      <c r="H23" s="65" t="s">
        <v>305</v>
      </c>
      <c r="I23" s="156"/>
    </row>
    <row r="24" spans="1:9" s="87" customFormat="1" ht="30" customHeight="1" thickBot="1">
      <c r="A24" s="164" t="s">
        <v>306</v>
      </c>
      <c r="B24" s="165" t="s">
        <v>307</v>
      </c>
      <c r="C24" s="110">
        <v>2410000</v>
      </c>
      <c r="D24" s="147" t="s">
        <v>308</v>
      </c>
      <c r="E24" s="147" t="s">
        <v>305</v>
      </c>
      <c r="F24" s="147" t="s">
        <v>305</v>
      </c>
      <c r="G24" s="147" t="s">
        <v>305</v>
      </c>
      <c r="H24" s="147" t="s">
        <v>305</v>
      </c>
      <c r="I24" s="18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60" customWidth="1"/>
    <col min="3" max="3" width="11.77734375" style="60" customWidth="1"/>
    <col min="4" max="7" width="9.5546875" style="2" customWidth="1"/>
    <col min="8" max="8" width="10.77734375" style="2" bestFit="1" customWidth="1"/>
    <col min="9" max="9" width="19.5546875" style="6" customWidth="1"/>
    <col min="11" max="11" width="10.21875" style="111" customWidth="1"/>
  </cols>
  <sheetData>
    <row r="1" spans="1:11" ht="25.5">
      <c r="A1" s="191" t="s">
        <v>19</v>
      </c>
      <c r="B1" s="191"/>
      <c r="C1" s="191"/>
      <c r="D1" s="191"/>
      <c r="E1" s="191"/>
      <c r="F1" s="191"/>
      <c r="G1" s="191"/>
      <c r="H1" s="191"/>
      <c r="I1" s="191"/>
    </row>
    <row r="2" spans="1:11" ht="26.25" thickBot="1">
      <c r="A2" s="192"/>
      <c r="B2" s="192"/>
      <c r="C2" s="58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9" t="s">
        <v>5</v>
      </c>
      <c r="C3" s="59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5" t="s">
        <v>108</v>
      </c>
      <c r="B4" s="138" t="s">
        <v>109</v>
      </c>
      <c r="C4" s="88" t="s">
        <v>106</v>
      </c>
      <c r="D4" s="89">
        <v>6600000</v>
      </c>
      <c r="E4" s="93"/>
      <c r="F4" s="92">
        <f>D4/12</f>
        <v>550000</v>
      </c>
      <c r="G4" s="93"/>
      <c r="H4" s="92">
        <f>F4</f>
        <v>550000</v>
      </c>
      <c r="I4" s="94"/>
    </row>
    <row r="5" spans="1:11" ht="26.25" customHeight="1">
      <c r="A5" s="136" t="s">
        <v>107</v>
      </c>
      <c r="B5" s="139" t="s">
        <v>110</v>
      </c>
      <c r="C5" s="63" t="s">
        <v>106</v>
      </c>
      <c r="D5" s="64">
        <v>2103600</v>
      </c>
      <c r="E5" s="56"/>
      <c r="F5" s="61">
        <v>190620</v>
      </c>
      <c r="G5" s="56"/>
      <c r="H5" s="61">
        <f>F5</f>
        <v>190620</v>
      </c>
      <c r="I5" s="57"/>
      <c r="K5" s="111" t="s">
        <v>125</v>
      </c>
    </row>
    <row r="6" spans="1:11" ht="26.25" customHeight="1">
      <c r="A6" s="136" t="s">
        <v>107</v>
      </c>
      <c r="B6" s="140" t="s">
        <v>214</v>
      </c>
      <c r="C6" s="96" t="s">
        <v>111</v>
      </c>
      <c r="D6" s="64">
        <v>3000000</v>
      </c>
      <c r="E6" s="56"/>
      <c r="F6" s="61">
        <f>D6/12</f>
        <v>250000</v>
      </c>
      <c r="G6" s="56"/>
      <c r="H6" s="61">
        <f>F6</f>
        <v>250000</v>
      </c>
      <c r="I6" s="57"/>
    </row>
    <row r="7" spans="1:11" s="87" customFormat="1" ht="26.25" customHeight="1">
      <c r="A7" s="136" t="s">
        <v>107</v>
      </c>
      <c r="B7" s="140" t="s">
        <v>215</v>
      </c>
      <c r="C7" s="96" t="s">
        <v>184</v>
      </c>
      <c r="D7" s="64">
        <v>7401240</v>
      </c>
      <c r="E7" s="56"/>
      <c r="F7" s="61">
        <f>D7/12</f>
        <v>616770</v>
      </c>
      <c r="G7" s="56"/>
      <c r="H7" s="61">
        <f t="shared" ref="H7:H17" si="0">F7</f>
        <v>616770</v>
      </c>
      <c r="I7" s="57"/>
      <c r="K7" s="111"/>
    </row>
    <row r="8" spans="1:11" ht="26.25" customHeight="1">
      <c r="A8" s="136" t="s">
        <v>107</v>
      </c>
      <c r="B8" s="139" t="s">
        <v>216</v>
      </c>
      <c r="C8" s="96" t="s">
        <v>99</v>
      </c>
      <c r="D8" s="64">
        <v>3366000</v>
      </c>
      <c r="E8" s="56"/>
      <c r="F8" s="61">
        <f>D8/12</f>
        <v>280500</v>
      </c>
      <c r="G8" s="56"/>
      <c r="H8" s="61">
        <f t="shared" si="0"/>
        <v>280500</v>
      </c>
      <c r="I8" s="57"/>
    </row>
    <row r="9" spans="1:11" ht="26.25" customHeight="1">
      <c r="A9" s="136" t="s">
        <v>107</v>
      </c>
      <c r="B9" s="139" t="s">
        <v>218</v>
      </c>
      <c r="C9" s="96" t="s">
        <v>101</v>
      </c>
      <c r="D9" s="64">
        <v>10002720</v>
      </c>
      <c r="E9" s="56"/>
      <c r="F9" s="61">
        <f>D9/12</f>
        <v>833560</v>
      </c>
      <c r="G9" s="56"/>
      <c r="H9" s="61">
        <f t="shared" si="0"/>
        <v>833560</v>
      </c>
      <c r="I9" s="57"/>
    </row>
    <row r="10" spans="1:11" ht="26.25" customHeight="1">
      <c r="A10" s="136" t="s">
        <v>107</v>
      </c>
      <c r="B10" s="139" t="s">
        <v>103</v>
      </c>
      <c r="C10" s="63" t="s">
        <v>120</v>
      </c>
      <c r="D10" s="64">
        <v>41400000</v>
      </c>
      <c r="E10" s="108"/>
      <c r="F10" s="61">
        <v>3192000</v>
      </c>
      <c r="G10" s="56"/>
      <c r="H10" s="61">
        <f t="shared" si="0"/>
        <v>3192000</v>
      </c>
      <c r="I10" s="57"/>
      <c r="K10" s="111" t="s">
        <v>124</v>
      </c>
    </row>
    <row r="11" spans="1:11" ht="26.25" customHeight="1">
      <c r="A11" s="136" t="s">
        <v>107</v>
      </c>
      <c r="B11" s="139" t="s">
        <v>119</v>
      </c>
      <c r="C11" s="63" t="s">
        <v>102</v>
      </c>
      <c r="D11" s="64">
        <v>3240000</v>
      </c>
      <c r="E11" s="56"/>
      <c r="F11" s="61">
        <f>D11/12</f>
        <v>270000</v>
      </c>
      <c r="G11" s="56"/>
      <c r="H11" s="61">
        <f t="shared" si="0"/>
        <v>270000</v>
      </c>
      <c r="I11" s="57"/>
    </row>
    <row r="12" spans="1:11" ht="26.25" customHeight="1">
      <c r="A12" s="136" t="s">
        <v>107</v>
      </c>
      <c r="B12" s="139" t="s">
        <v>105</v>
      </c>
      <c r="C12" s="63" t="s">
        <v>102</v>
      </c>
      <c r="D12" s="64">
        <v>1620000</v>
      </c>
      <c r="E12" s="56"/>
      <c r="F12" s="61">
        <f>D12/12</f>
        <v>135000</v>
      </c>
      <c r="G12" s="56"/>
      <c r="H12" s="61">
        <f t="shared" si="0"/>
        <v>135000</v>
      </c>
      <c r="I12" s="57"/>
    </row>
    <row r="13" spans="1:11" s="87" customFormat="1" ht="26.25" customHeight="1">
      <c r="A13" s="136" t="s">
        <v>107</v>
      </c>
      <c r="B13" s="139" t="s">
        <v>174</v>
      </c>
      <c r="C13" s="63" t="s">
        <v>102</v>
      </c>
      <c r="D13" s="64">
        <v>600000</v>
      </c>
      <c r="E13" s="56"/>
      <c r="F13" s="61">
        <f>D13/12</f>
        <v>50000</v>
      </c>
      <c r="G13" s="56"/>
      <c r="H13" s="61">
        <f t="shared" si="0"/>
        <v>50000</v>
      </c>
      <c r="I13" s="57"/>
      <c r="K13" s="111"/>
    </row>
    <row r="14" spans="1:11" s="87" customFormat="1" ht="26.25" customHeight="1">
      <c r="A14" s="136" t="s">
        <v>107</v>
      </c>
      <c r="B14" s="139" t="s">
        <v>219</v>
      </c>
      <c r="C14" s="63" t="s">
        <v>102</v>
      </c>
      <c r="D14" s="64">
        <v>600000</v>
      </c>
      <c r="E14" s="56"/>
      <c r="F14" s="61">
        <f>D14/12</f>
        <v>50000</v>
      </c>
      <c r="G14" s="56"/>
      <c r="H14" s="61">
        <f t="shared" si="0"/>
        <v>50000</v>
      </c>
      <c r="I14" s="57"/>
      <c r="K14" s="111"/>
    </row>
    <row r="15" spans="1:11" ht="26.25" customHeight="1">
      <c r="A15" s="136" t="s">
        <v>107</v>
      </c>
      <c r="B15" s="141" t="s">
        <v>97</v>
      </c>
      <c r="C15" s="63" t="s">
        <v>211</v>
      </c>
      <c r="D15" s="64">
        <v>338319880</v>
      </c>
      <c r="E15" s="56"/>
      <c r="F15" s="61">
        <f>16416980+8629130</f>
        <v>25046110</v>
      </c>
      <c r="G15" s="56"/>
      <c r="H15" s="61">
        <f t="shared" si="0"/>
        <v>25046110</v>
      </c>
      <c r="I15" s="57"/>
      <c r="K15" s="111" t="s">
        <v>124</v>
      </c>
    </row>
    <row r="16" spans="1:11" s="87" customFormat="1" ht="26.25" hidden="1" customHeight="1">
      <c r="A16" s="142" t="s">
        <v>107</v>
      </c>
      <c r="B16" s="146" t="s">
        <v>112</v>
      </c>
      <c r="C16" s="128" t="s">
        <v>163</v>
      </c>
      <c r="D16" s="129">
        <v>2988000</v>
      </c>
      <c r="E16" s="143"/>
      <c r="F16" s="144">
        <f>D16/6</f>
        <v>498000</v>
      </c>
      <c r="G16" s="143"/>
      <c r="H16" s="61">
        <f t="shared" si="0"/>
        <v>498000</v>
      </c>
      <c r="I16" s="145"/>
      <c r="K16" s="127" t="s">
        <v>176</v>
      </c>
    </row>
    <row r="17" spans="1:11" ht="26.25" customHeight="1">
      <c r="A17" s="136" t="s">
        <v>107</v>
      </c>
      <c r="B17" s="139" t="s">
        <v>227</v>
      </c>
      <c r="C17" s="96" t="s">
        <v>100</v>
      </c>
      <c r="D17" s="64">
        <v>1155000</v>
      </c>
      <c r="E17" s="56"/>
      <c r="F17" s="61">
        <f>D17/7</f>
        <v>165000</v>
      </c>
      <c r="G17" s="56"/>
      <c r="H17" s="61">
        <f t="shared" si="0"/>
        <v>165000</v>
      </c>
      <c r="I17" s="57"/>
    </row>
    <row r="18" spans="1:11" s="87" customFormat="1" ht="26.25" customHeight="1">
      <c r="A18" s="142" t="s">
        <v>107</v>
      </c>
      <c r="B18" s="146" t="s">
        <v>179</v>
      </c>
      <c r="C18" s="128" t="s">
        <v>180</v>
      </c>
      <c r="D18" s="129">
        <v>2420000</v>
      </c>
      <c r="E18" s="143"/>
      <c r="F18" s="144">
        <f>D18/11</f>
        <v>220000</v>
      </c>
      <c r="G18" s="143"/>
      <c r="H18" s="144">
        <f t="shared" ref="H18" si="1">F18</f>
        <v>220000</v>
      </c>
      <c r="I18" s="145"/>
      <c r="K18" s="127"/>
    </row>
    <row r="19" spans="1:11" s="87" customFormat="1" ht="26.25" customHeight="1">
      <c r="A19" s="142" t="s">
        <v>107</v>
      </c>
      <c r="B19" s="146" t="s">
        <v>221</v>
      </c>
      <c r="C19" s="128" t="s">
        <v>222</v>
      </c>
      <c r="D19" s="129">
        <v>4653000</v>
      </c>
      <c r="E19" s="143"/>
      <c r="F19" s="144">
        <f>D19/9</f>
        <v>517000</v>
      </c>
      <c r="G19" s="143"/>
      <c r="H19" s="144">
        <f>F19</f>
        <v>517000</v>
      </c>
      <c r="I19" s="145"/>
      <c r="K19" s="127"/>
    </row>
    <row r="20" spans="1:11" s="87" customFormat="1" ht="26.25" customHeight="1">
      <c r="A20" s="142" t="s">
        <v>107</v>
      </c>
      <c r="B20" s="146" t="s">
        <v>263</v>
      </c>
      <c r="C20" s="128" t="s">
        <v>309</v>
      </c>
      <c r="D20" s="129">
        <v>4700000</v>
      </c>
      <c r="E20" s="143"/>
      <c r="F20" s="61">
        <f>D20</f>
        <v>4700000</v>
      </c>
      <c r="G20" s="143"/>
      <c r="H20" s="144">
        <f t="shared" ref="H20:H21" si="2">F20</f>
        <v>4700000</v>
      </c>
      <c r="I20" s="145"/>
      <c r="K20" s="127"/>
    </row>
    <row r="21" spans="1:11" s="87" customFormat="1" ht="26.25" customHeight="1">
      <c r="A21" s="142" t="s">
        <v>107</v>
      </c>
      <c r="B21" s="146" t="s">
        <v>265</v>
      </c>
      <c r="C21" s="128" t="s">
        <v>264</v>
      </c>
      <c r="D21" s="129">
        <v>7150000</v>
      </c>
      <c r="E21" s="143"/>
      <c r="F21" s="61">
        <v>2200000</v>
      </c>
      <c r="G21" s="143"/>
      <c r="H21" s="144">
        <f t="shared" si="2"/>
        <v>2200000</v>
      </c>
      <c r="I21" s="188"/>
      <c r="K21" s="127"/>
    </row>
    <row r="22" spans="1:11" s="87" customFormat="1" ht="26.25" customHeight="1">
      <c r="A22" s="142" t="s">
        <v>107</v>
      </c>
      <c r="B22" s="146" t="s">
        <v>310</v>
      </c>
      <c r="C22" s="128" t="s">
        <v>270</v>
      </c>
      <c r="D22" s="129">
        <v>5700000</v>
      </c>
      <c r="E22" s="143"/>
      <c r="F22" s="61">
        <f>D22</f>
        <v>5700000</v>
      </c>
      <c r="G22" s="143"/>
      <c r="H22" s="144">
        <f t="shared" ref="H22" si="3">F22</f>
        <v>5700000</v>
      </c>
      <c r="I22" s="145"/>
      <c r="K22" s="127"/>
    </row>
    <row r="23" spans="1:11" s="87" customFormat="1" ht="26.25" customHeight="1">
      <c r="A23" s="142" t="s">
        <v>107</v>
      </c>
      <c r="B23" s="146" t="s">
        <v>296</v>
      </c>
      <c r="C23" s="128" t="s">
        <v>259</v>
      </c>
      <c r="D23" s="129">
        <f>530000+2860</f>
        <v>532860</v>
      </c>
      <c r="E23" s="143"/>
      <c r="F23" s="61">
        <f t="shared" ref="F23:F26" si="4">D23</f>
        <v>532860</v>
      </c>
      <c r="G23" s="143"/>
      <c r="H23" s="144">
        <f t="shared" ref="H23:H26" si="5">F23</f>
        <v>532860</v>
      </c>
      <c r="I23" s="145"/>
      <c r="K23" s="127"/>
    </row>
    <row r="24" spans="1:11" s="87" customFormat="1" ht="26.25" customHeight="1">
      <c r="A24" s="142" t="s">
        <v>107</v>
      </c>
      <c r="B24" s="146" t="s">
        <v>301</v>
      </c>
      <c r="C24" s="128" t="s">
        <v>303</v>
      </c>
      <c r="D24" s="129">
        <v>4970000</v>
      </c>
      <c r="E24" s="143"/>
      <c r="F24" s="61">
        <f t="shared" si="4"/>
        <v>4970000</v>
      </c>
      <c r="G24" s="143"/>
      <c r="H24" s="144">
        <f t="shared" si="5"/>
        <v>4970000</v>
      </c>
      <c r="I24" s="145"/>
      <c r="K24" s="127"/>
    </row>
    <row r="25" spans="1:11" s="87" customFormat="1" ht="26.25" customHeight="1">
      <c r="A25" s="142" t="s">
        <v>107</v>
      </c>
      <c r="B25" s="146" t="s">
        <v>311</v>
      </c>
      <c r="C25" s="128" t="s">
        <v>259</v>
      </c>
      <c r="D25" s="129">
        <f>6500000+35100</f>
        <v>6535100</v>
      </c>
      <c r="E25" s="143"/>
      <c r="F25" s="61">
        <f t="shared" si="4"/>
        <v>6535100</v>
      </c>
      <c r="G25" s="143"/>
      <c r="H25" s="144">
        <f t="shared" si="5"/>
        <v>6535100</v>
      </c>
      <c r="I25" s="145"/>
      <c r="K25" s="127"/>
    </row>
    <row r="26" spans="1:11" s="87" customFormat="1" ht="26.25" customHeight="1" thickBot="1">
      <c r="A26" s="137" t="s">
        <v>107</v>
      </c>
      <c r="B26" s="168" t="s">
        <v>306</v>
      </c>
      <c r="C26" s="109" t="s">
        <v>307</v>
      </c>
      <c r="D26" s="110">
        <v>2410000</v>
      </c>
      <c r="E26" s="124"/>
      <c r="F26" s="125">
        <f t="shared" si="4"/>
        <v>2410000</v>
      </c>
      <c r="G26" s="124"/>
      <c r="H26" s="125">
        <f t="shared" si="5"/>
        <v>2410000</v>
      </c>
      <c r="I26" s="155"/>
      <c r="K26" s="12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9"/>
  </cols>
  <sheetData>
    <row r="1" spans="1:6" ht="25.5">
      <c r="A1" s="191" t="s">
        <v>21</v>
      </c>
      <c r="B1" s="191"/>
      <c r="C1" s="191"/>
      <c r="D1" s="191"/>
      <c r="E1" s="191"/>
    </row>
    <row r="2" spans="1:6" ht="26.25" thickBot="1">
      <c r="A2" s="83"/>
      <c r="B2" s="83"/>
      <c r="C2" s="82"/>
      <c r="D2" s="82"/>
      <c r="E2" s="84" t="s">
        <v>53</v>
      </c>
    </row>
    <row r="3" spans="1:6" ht="18.75" customHeight="1">
      <c r="A3" s="194" t="s">
        <v>54</v>
      </c>
      <c r="B3" s="86" t="s">
        <v>55</v>
      </c>
      <c r="C3" s="197" t="s">
        <v>312</v>
      </c>
      <c r="D3" s="198"/>
      <c r="E3" s="199"/>
    </row>
    <row r="4" spans="1:6" ht="18.75" customHeight="1">
      <c r="A4" s="195"/>
      <c r="B4" s="14" t="s">
        <v>56</v>
      </c>
      <c r="C4" s="20">
        <v>550000</v>
      </c>
      <c r="D4" s="16" t="s">
        <v>57</v>
      </c>
      <c r="E4" s="104">
        <f>530000+2860</f>
        <v>532860</v>
      </c>
    </row>
    <row r="5" spans="1:6" ht="18.75" customHeight="1">
      <c r="A5" s="195"/>
      <c r="B5" s="14" t="s">
        <v>58</v>
      </c>
      <c r="C5" s="17">
        <f>E4/C4</f>
        <v>0.96883636363636361</v>
      </c>
      <c r="D5" s="16" t="s">
        <v>33</v>
      </c>
      <c r="E5" s="104">
        <f>E4</f>
        <v>532860</v>
      </c>
    </row>
    <row r="6" spans="1:6" ht="18.75" customHeight="1">
      <c r="A6" s="195"/>
      <c r="B6" s="14" t="s">
        <v>32</v>
      </c>
      <c r="C6" s="18" t="s">
        <v>314</v>
      </c>
      <c r="D6" s="16" t="s">
        <v>83</v>
      </c>
      <c r="E6" s="105" t="s">
        <v>315</v>
      </c>
    </row>
    <row r="7" spans="1:6" ht="18.75" customHeight="1">
      <c r="A7" s="195"/>
      <c r="B7" s="14" t="s">
        <v>59</v>
      </c>
      <c r="C7" s="19" t="s">
        <v>178</v>
      </c>
      <c r="D7" s="16" t="s">
        <v>60</v>
      </c>
      <c r="E7" s="105" t="s">
        <v>295</v>
      </c>
    </row>
    <row r="8" spans="1:6" ht="18.75" customHeight="1">
      <c r="A8" s="195"/>
      <c r="B8" s="14" t="s">
        <v>61</v>
      </c>
      <c r="C8" s="19" t="s">
        <v>114</v>
      </c>
      <c r="D8" s="16" t="s">
        <v>35</v>
      </c>
      <c r="E8" s="106" t="s">
        <v>259</v>
      </c>
    </row>
    <row r="9" spans="1:6" ht="18.75" customHeight="1" thickBot="1">
      <c r="A9" s="196"/>
      <c r="B9" s="85" t="s">
        <v>62</v>
      </c>
      <c r="C9" s="97" t="s">
        <v>115</v>
      </c>
      <c r="D9" s="98" t="s">
        <v>63</v>
      </c>
      <c r="E9" s="126" t="s">
        <v>316</v>
      </c>
    </row>
    <row r="10" spans="1:6" s="87" customFormat="1" ht="18.75" customHeight="1">
      <c r="A10" s="194" t="s">
        <v>54</v>
      </c>
      <c r="B10" s="86" t="s">
        <v>55</v>
      </c>
      <c r="C10" s="197" t="s">
        <v>317</v>
      </c>
      <c r="D10" s="198"/>
      <c r="E10" s="200"/>
      <c r="F10" s="99"/>
    </row>
    <row r="11" spans="1:6" s="87" customFormat="1" ht="18.75" customHeight="1">
      <c r="A11" s="195"/>
      <c r="B11" s="14" t="s">
        <v>56</v>
      </c>
      <c r="C11" s="20">
        <v>5232000</v>
      </c>
      <c r="D11" s="16" t="s">
        <v>57</v>
      </c>
      <c r="E11" s="104">
        <v>4970000</v>
      </c>
      <c r="F11" s="99"/>
    </row>
    <row r="12" spans="1:6" s="87" customFormat="1" ht="18.75" customHeight="1">
      <c r="A12" s="195"/>
      <c r="B12" s="14" t="s">
        <v>260</v>
      </c>
      <c r="C12" s="17">
        <f>E11/C11</f>
        <v>0.94992354740061158</v>
      </c>
      <c r="D12" s="16" t="s">
        <v>33</v>
      </c>
      <c r="E12" s="104">
        <f>E11</f>
        <v>4970000</v>
      </c>
      <c r="F12" s="99"/>
    </row>
    <row r="13" spans="1:6" s="87" customFormat="1" ht="18.75" customHeight="1">
      <c r="A13" s="195"/>
      <c r="B13" s="14" t="s">
        <v>32</v>
      </c>
      <c r="C13" s="18" t="s">
        <v>318</v>
      </c>
      <c r="D13" s="16" t="s">
        <v>83</v>
      </c>
      <c r="E13" s="105" t="s">
        <v>319</v>
      </c>
      <c r="F13" s="99"/>
    </row>
    <row r="14" spans="1:6" s="87" customFormat="1" ht="18.75" customHeight="1">
      <c r="A14" s="195"/>
      <c r="B14" s="14" t="s">
        <v>59</v>
      </c>
      <c r="C14" s="19" t="s">
        <v>141</v>
      </c>
      <c r="D14" s="16" t="s">
        <v>60</v>
      </c>
      <c r="E14" s="105" t="s">
        <v>319</v>
      </c>
      <c r="F14" s="99"/>
    </row>
    <row r="15" spans="1:6" s="87" customFormat="1" ht="18.75" customHeight="1">
      <c r="A15" s="195"/>
      <c r="B15" s="14" t="s">
        <v>61</v>
      </c>
      <c r="C15" s="19" t="s">
        <v>114</v>
      </c>
      <c r="D15" s="16" t="s">
        <v>35</v>
      </c>
      <c r="E15" s="106" t="s">
        <v>303</v>
      </c>
      <c r="F15" s="99"/>
    </row>
    <row r="16" spans="1:6" s="87" customFormat="1" ht="18.75" customHeight="1" thickBot="1">
      <c r="A16" s="196"/>
      <c r="B16" s="85" t="s">
        <v>62</v>
      </c>
      <c r="C16" s="97" t="s">
        <v>115</v>
      </c>
      <c r="D16" s="98" t="s">
        <v>63</v>
      </c>
      <c r="E16" s="126" t="s">
        <v>320</v>
      </c>
      <c r="F16" s="99"/>
    </row>
    <row r="17" spans="1:7" ht="16.5">
      <c r="A17" s="194" t="s">
        <v>54</v>
      </c>
      <c r="B17" s="86" t="s">
        <v>55</v>
      </c>
      <c r="C17" s="197" t="s">
        <v>321</v>
      </c>
      <c r="D17" s="198"/>
      <c r="E17" s="199"/>
    </row>
    <row r="18" spans="1:7" ht="16.5">
      <c r="A18" s="195"/>
      <c r="B18" s="14" t="s">
        <v>56</v>
      </c>
      <c r="C18" s="20">
        <f>7000000+37800</f>
        <v>7037800</v>
      </c>
      <c r="D18" s="16" t="s">
        <v>57</v>
      </c>
      <c r="E18" s="104">
        <f>6500000+35100</f>
        <v>6535100</v>
      </c>
    </row>
    <row r="19" spans="1:7" ht="16.5">
      <c r="A19" s="195"/>
      <c r="B19" s="14" t="s">
        <v>58</v>
      </c>
      <c r="C19" s="17">
        <f>E18/C18</f>
        <v>0.9285714285714286</v>
      </c>
      <c r="D19" s="16" t="s">
        <v>33</v>
      </c>
      <c r="E19" s="104">
        <f>E18</f>
        <v>6535100</v>
      </c>
    </row>
    <row r="20" spans="1:7" ht="16.5">
      <c r="A20" s="195"/>
      <c r="B20" s="14" t="s">
        <v>32</v>
      </c>
      <c r="C20" s="18" t="s">
        <v>291</v>
      </c>
      <c r="D20" s="16" t="s">
        <v>83</v>
      </c>
      <c r="E20" s="105" t="s">
        <v>322</v>
      </c>
    </row>
    <row r="21" spans="1:7" ht="16.5">
      <c r="A21" s="195"/>
      <c r="B21" s="14" t="s">
        <v>59</v>
      </c>
      <c r="C21" s="19" t="s">
        <v>113</v>
      </c>
      <c r="D21" s="16" t="s">
        <v>60</v>
      </c>
      <c r="E21" s="105" t="s">
        <v>323</v>
      </c>
    </row>
    <row r="22" spans="1:7" ht="16.5">
      <c r="A22" s="195"/>
      <c r="B22" s="14" t="s">
        <v>61</v>
      </c>
      <c r="C22" s="19" t="s">
        <v>114</v>
      </c>
      <c r="D22" s="16" t="s">
        <v>35</v>
      </c>
      <c r="E22" s="106" t="s">
        <v>259</v>
      </c>
    </row>
    <row r="23" spans="1:7" ht="17.25" thickBot="1">
      <c r="A23" s="196"/>
      <c r="B23" s="85" t="s">
        <v>62</v>
      </c>
      <c r="C23" s="97" t="s">
        <v>115</v>
      </c>
      <c r="D23" s="98" t="s">
        <v>63</v>
      </c>
      <c r="E23" s="126" t="s">
        <v>316</v>
      </c>
    </row>
    <row r="24" spans="1:7" ht="16.5">
      <c r="A24" s="194" t="s">
        <v>54</v>
      </c>
      <c r="B24" s="86" t="s">
        <v>55</v>
      </c>
      <c r="C24" s="197" t="s">
        <v>324</v>
      </c>
      <c r="D24" s="198"/>
      <c r="E24" s="199"/>
    </row>
    <row r="25" spans="1:7" ht="16.5">
      <c r="A25" s="195"/>
      <c r="B25" s="14" t="s">
        <v>56</v>
      </c>
      <c r="C25" s="20">
        <v>2590000</v>
      </c>
      <c r="D25" s="16" t="s">
        <v>57</v>
      </c>
      <c r="E25" s="104">
        <v>2410000</v>
      </c>
    </row>
    <row r="26" spans="1:7" ht="16.5">
      <c r="A26" s="195"/>
      <c r="B26" s="14" t="s">
        <v>58</v>
      </c>
      <c r="C26" s="17">
        <f>E25/C25</f>
        <v>0.93050193050193053</v>
      </c>
      <c r="D26" s="16" t="s">
        <v>33</v>
      </c>
      <c r="E26" s="104">
        <f>E25</f>
        <v>2410000</v>
      </c>
    </row>
    <row r="27" spans="1:7" ht="16.5">
      <c r="A27" s="195"/>
      <c r="B27" s="14" t="s">
        <v>32</v>
      </c>
      <c r="C27" s="18" t="s">
        <v>313</v>
      </c>
      <c r="D27" s="16" t="s">
        <v>83</v>
      </c>
      <c r="E27" s="105" t="s">
        <v>319</v>
      </c>
    </row>
    <row r="28" spans="1:7" ht="16.5">
      <c r="A28" s="195"/>
      <c r="B28" s="14" t="s">
        <v>59</v>
      </c>
      <c r="C28" s="19" t="s">
        <v>113</v>
      </c>
      <c r="D28" s="16" t="s">
        <v>60</v>
      </c>
      <c r="E28" s="105" t="s">
        <v>319</v>
      </c>
    </row>
    <row r="29" spans="1:7" ht="16.5">
      <c r="A29" s="195"/>
      <c r="B29" s="14" t="s">
        <v>61</v>
      </c>
      <c r="C29" s="19" t="s">
        <v>114</v>
      </c>
      <c r="D29" s="16" t="s">
        <v>35</v>
      </c>
      <c r="E29" s="106" t="s">
        <v>307</v>
      </c>
    </row>
    <row r="30" spans="1:7" ht="18" customHeight="1" thickBot="1">
      <c r="A30" s="196"/>
      <c r="B30" s="85" t="s">
        <v>62</v>
      </c>
      <c r="C30" s="97" t="s">
        <v>115</v>
      </c>
      <c r="D30" s="98" t="s">
        <v>63</v>
      </c>
      <c r="E30" s="126" t="s">
        <v>325</v>
      </c>
      <c r="G30" s="87"/>
    </row>
    <row r="31" spans="1:7" ht="16.5" hidden="1">
      <c r="A31" s="194" t="s">
        <v>54</v>
      </c>
      <c r="B31" s="86" t="s">
        <v>55</v>
      </c>
      <c r="C31" s="197" t="s">
        <v>266</v>
      </c>
      <c r="D31" s="198"/>
      <c r="E31" s="199"/>
      <c r="G31" s="87"/>
    </row>
    <row r="32" spans="1:7" ht="16.5" hidden="1">
      <c r="A32" s="195"/>
      <c r="B32" s="14" t="s">
        <v>56</v>
      </c>
      <c r="C32" s="20">
        <v>6000000</v>
      </c>
      <c r="D32" s="16" t="s">
        <v>57</v>
      </c>
      <c r="E32" s="104">
        <v>5700000</v>
      </c>
    </row>
    <row r="33" spans="1:7" ht="16.5" hidden="1">
      <c r="A33" s="195"/>
      <c r="B33" s="14" t="s">
        <v>58</v>
      </c>
      <c r="C33" s="17">
        <f>E32/C32</f>
        <v>0.95</v>
      </c>
      <c r="D33" s="16" t="s">
        <v>33</v>
      </c>
      <c r="E33" s="104">
        <f>E32</f>
        <v>5700000</v>
      </c>
    </row>
    <row r="34" spans="1:7" ht="16.5" hidden="1">
      <c r="A34" s="195"/>
      <c r="B34" s="14" t="s">
        <v>32</v>
      </c>
      <c r="C34" s="18" t="s">
        <v>267</v>
      </c>
      <c r="D34" s="16" t="s">
        <v>83</v>
      </c>
      <c r="E34" s="105" t="s">
        <v>268</v>
      </c>
    </row>
    <row r="35" spans="1:7" ht="16.5" hidden="1">
      <c r="A35" s="195"/>
      <c r="B35" s="14" t="s">
        <v>59</v>
      </c>
      <c r="C35" s="19" t="s">
        <v>113</v>
      </c>
      <c r="D35" s="16" t="s">
        <v>60</v>
      </c>
      <c r="E35" s="105" t="s">
        <v>269</v>
      </c>
    </row>
    <row r="36" spans="1:7" ht="16.5" hidden="1">
      <c r="A36" s="195"/>
      <c r="B36" s="14" t="s">
        <v>61</v>
      </c>
      <c r="C36" s="19" t="s">
        <v>114</v>
      </c>
      <c r="D36" s="16" t="s">
        <v>35</v>
      </c>
      <c r="E36" s="106" t="s">
        <v>270</v>
      </c>
    </row>
    <row r="37" spans="1:7" ht="17.25" hidden="1" thickBot="1">
      <c r="A37" s="196"/>
      <c r="B37" s="85" t="s">
        <v>62</v>
      </c>
      <c r="C37" s="97" t="s">
        <v>115</v>
      </c>
      <c r="D37" s="98" t="s">
        <v>63</v>
      </c>
      <c r="E37" s="107" t="s">
        <v>271</v>
      </c>
    </row>
    <row r="38" spans="1:7" s="87" customFormat="1" ht="16.5" hidden="1">
      <c r="A38" s="194" t="s">
        <v>54</v>
      </c>
      <c r="B38" s="86" t="s">
        <v>55</v>
      </c>
      <c r="C38" s="197" t="s">
        <v>232</v>
      </c>
      <c r="D38" s="198"/>
      <c r="E38" s="199"/>
      <c r="F38" s="99"/>
    </row>
    <row r="39" spans="1:7" s="87" customFormat="1" ht="16.5" hidden="1">
      <c r="A39" s="195"/>
      <c r="B39" s="14" t="s">
        <v>56</v>
      </c>
      <c r="C39" s="20">
        <v>5000000</v>
      </c>
      <c r="D39" s="16" t="s">
        <v>57</v>
      </c>
      <c r="E39" s="104">
        <v>4642000</v>
      </c>
      <c r="F39" s="99"/>
    </row>
    <row r="40" spans="1:7" s="87" customFormat="1" ht="16.5" hidden="1">
      <c r="A40" s="195"/>
      <c r="B40" s="14" t="s">
        <v>58</v>
      </c>
      <c r="C40" s="17">
        <f>E39/C39</f>
        <v>0.9284</v>
      </c>
      <c r="D40" s="16" t="s">
        <v>33</v>
      </c>
      <c r="E40" s="104">
        <f>E39</f>
        <v>4642000</v>
      </c>
      <c r="F40" s="99"/>
    </row>
    <row r="41" spans="1:7" s="87" customFormat="1" ht="16.5" hidden="1">
      <c r="A41" s="195"/>
      <c r="B41" s="14" t="s">
        <v>32</v>
      </c>
      <c r="C41" s="18" t="s">
        <v>230</v>
      </c>
      <c r="D41" s="16" t="s">
        <v>83</v>
      </c>
      <c r="E41" s="105" t="s">
        <v>231</v>
      </c>
      <c r="F41" s="99"/>
    </row>
    <row r="42" spans="1:7" s="87" customFormat="1" ht="16.5" hidden="1">
      <c r="A42" s="195"/>
      <c r="B42" s="14" t="s">
        <v>59</v>
      </c>
      <c r="C42" s="19" t="s">
        <v>113</v>
      </c>
      <c r="D42" s="16" t="s">
        <v>60</v>
      </c>
      <c r="E42" s="105" t="s">
        <v>124</v>
      </c>
      <c r="F42" s="99"/>
    </row>
    <row r="43" spans="1:7" s="87" customFormat="1" ht="16.5" hidden="1">
      <c r="A43" s="195"/>
      <c r="B43" s="14" t="s">
        <v>61</v>
      </c>
      <c r="C43" s="19" t="s">
        <v>114</v>
      </c>
      <c r="D43" s="16" t="s">
        <v>35</v>
      </c>
      <c r="E43" s="106" t="s">
        <v>233</v>
      </c>
      <c r="F43" s="99"/>
    </row>
    <row r="44" spans="1:7" s="87" customFormat="1" ht="17.25" hidden="1" thickBot="1">
      <c r="A44" s="196"/>
      <c r="B44" s="85" t="s">
        <v>62</v>
      </c>
      <c r="C44" s="97" t="s">
        <v>115</v>
      </c>
      <c r="D44" s="98" t="s">
        <v>63</v>
      </c>
      <c r="E44" s="107" t="s">
        <v>234</v>
      </c>
      <c r="F44" s="99"/>
    </row>
    <row r="45" spans="1:7" s="87" customFormat="1" ht="16.5" hidden="1">
      <c r="A45" s="194" t="s">
        <v>54</v>
      </c>
      <c r="B45" s="86" t="s">
        <v>55</v>
      </c>
      <c r="C45" s="197" t="s">
        <v>235</v>
      </c>
      <c r="D45" s="198"/>
      <c r="E45" s="199"/>
      <c r="F45" s="99"/>
      <c r="G45" s="117"/>
    </row>
    <row r="46" spans="1:7" s="87" customFormat="1" ht="16.5" hidden="1">
      <c r="A46" s="195"/>
      <c r="B46" s="14" t="s">
        <v>56</v>
      </c>
      <c r="C46" s="20">
        <v>2310000</v>
      </c>
      <c r="D46" s="16" t="s">
        <v>57</v>
      </c>
      <c r="E46" s="104">
        <v>2200000</v>
      </c>
      <c r="F46" s="99"/>
      <c r="G46" s="117"/>
    </row>
    <row r="47" spans="1:7" s="87" customFormat="1" ht="16.5" hidden="1">
      <c r="A47" s="195"/>
      <c r="B47" s="14" t="s">
        <v>58</v>
      </c>
      <c r="C47" s="17">
        <f>E46/C46</f>
        <v>0.95238095238095233</v>
      </c>
      <c r="D47" s="16" t="s">
        <v>33</v>
      </c>
      <c r="E47" s="104">
        <f>E46</f>
        <v>2200000</v>
      </c>
      <c r="F47" s="99"/>
    </row>
    <row r="48" spans="1:7" s="87" customFormat="1" ht="16.5" hidden="1">
      <c r="A48" s="195"/>
      <c r="B48" s="14" t="s">
        <v>32</v>
      </c>
      <c r="C48" s="18" t="s">
        <v>230</v>
      </c>
      <c r="D48" s="16" t="s">
        <v>83</v>
      </c>
      <c r="E48" s="105" t="s">
        <v>228</v>
      </c>
      <c r="F48" s="99"/>
    </row>
    <row r="49" spans="1:6" s="87" customFormat="1" ht="16.5" hidden="1">
      <c r="A49" s="195"/>
      <c r="B49" s="14" t="s">
        <v>59</v>
      </c>
      <c r="C49" s="19" t="s">
        <v>113</v>
      </c>
      <c r="D49" s="16" t="s">
        <v>60</v>
      </c>
      <c r="E49" s="105" t="s">
        <v>124</v>
      </c>
      <c r="F49" s="99"/>
    </row>
    <row r="50" spans="1:6" s="87" customFormat="1" ht="16.5" hidden="1">
      <c r="A50" s="195"/>
      <c r="B50" s="14" t="s">
        <v>61</v>
      </c>
      <c r="C50" s="19" t="s">
        <v>114</v>
      </c>
      <c r="D50" s="16" t="s">
        <v>35</v>
      </c>
      <c r="E50" s="106" t="s">
        <v>236</v>
      </c>
      <c r="F50" s="99"/>
    </row>
    <row r="51" spans="1:6" s="87" customFormat="1" ht="17.25" hidden="1" thickBot="1">
      <c r="A51" s="196"/>
      <c r="B51" s="85" t="s">
        <v>62</v>
      </c>
      <c r="C51" s="97" t="s">
        <v>115</v>
      </c>
      <c r="D51" s="98" t="s">
        <v>63</v>
      </c>
      <c r="E51" s="134" t="s">
        <v>237</v>
      </c>
      <c r="F51" s="99"/>
    </row>
    <row r="52" spans="1:6" s="87" customFormat="1" ht="16.5" hidden="1">
      <c r="A52" s="194" t="s">
        <v>54</v>
      </c>
      <c r="B52" s="86" t="s">
        <v>55</v>
      </c>
      <c r="C52" s="197" t="s">
        <v>238</v>
      </c>
      <c r="D52" s="198"/>
      <c r="E52" s="199"/>
      <c r="F52" s="99"/>
    </row>
    <row r="53" spans="1:6" s="87" customFormat="1" ht="16.5" hidden="1">
      <c r="A53" s="195"/>
      <c r="B53" s="14" t="s">
        <v>56</v>
      </c>
      <c r="C53" s="20">
        <v>8700000</v>
      </c>
      <c r="D53" s="16" t="s">
        <v>57</v>
      </c>
      <c r="E53" s="104">
        <v>8250000</v>
      </c>
      <c r="F53" s="99"/>
    </row>
    <row r="54" spans="1:6" s="87" customFormat="1" ht="16.5" hidden="1">
      <c r="A54" s="195"/>
      <c r="B54" s="14" t="s">
        <v>58</v>
      </c>
      <c r="C54" s="17">
        <f>E53/C53</f>
        <v>0.94827586206896552</v>
      </c>
      <c r="D54" s="16" t="s">
        <v>33</v>
      </c>
      <c r="E54" s="104">
        <f>E53</f>
        <v>8250000</v>
      </c>
      <c r="F54" s="99"/>
    </row>
    <row r="55" spans="1:6" s="87" customFormat="1" ht="16.5" hidden="1">
      <c r="A55" s="195"/>
      <c r="B55" s="14" t="s">
        <v>32</v>
      </c>
      <c r="C55" s="18" t="s">
        <v>239</v>
      </c>
      <c r="D55" s="16" t="s">
        <v>83</v>
      </c>
      <c r="E55" s="105" t="s">
        <v>240</v>
      </c>
      <c r="F55" s="99"/>
    </row>
    <row r="56" spans="1:6" s="87" customFormat="1" ht="16.5" hidden="1">
      <c r="A56" s="195"/>
      <c r="B56" s="14" t="s">
        <v>59</v>
      </c>
      <c r="C56" s="19" t="s">
        <v>113</v>
      </c>
      <c r="D56" s="16" t="s">
        <v>60</v>
      </c>
      <c r="E56" s="105" t="s">
        <v>124</v>
      </c>
      <c r="F56" s="99"/>
    </row>
    <row r="57" spans="1:6" s="87" customFormat="1" ht="16.5" hidden="1">
      <c r="A57" s="195"/>
      <c r="B57" s="14" t="s">
        <v>61</v>
      </c>
      <c r="C57" s="19" t="s">
        <v>114</v>
      </c>
      <c r="D57" s="16" t="s">
        <v>35</v>
      </c>
      <c r="E57" s="106" t="s">
        <v>241</v>
      </c>
      <c r="F57" s="99"/>
    </row>
    <row r="58" spans="1:6" s="87" customFormat="1" ht="17.25" hidden="1" thickBot="1">
      <c r="A58" s="196"/>
      <c r="B58" s="85" t="s">
        <v>62</v>
      </c>
      <c r="C58" s="97" t="s">
        <v>115</v>
      </c>
      <c r="D58" s="98" t="s">
        <v>63</v>
      </c>
      <c r="E58" s="134" t="s">
        <v>242</v>
      </c>
      <c r="F58" s="99"/>
    </row>
    <row r="59" spans="1:6" s="87" customFormat="1" ht="16.5" hidden="1">
      <c r="A59" s="194" t="s">
        <v>54</v>
      </c>
      <c r="B59" s="86" t="s">
        <v>55</v>
      </c>
      <c r="C59" s="197" t="s">
        <v>243</v>
      </c>
      <c r="D59" s="198"/>
      <c r="E59" s="199"/>
      <c r="F59" s="99"/>
    </row>
    <row r="60" spans="1:6" s="87" customFormat="1" ht="16.5" hidden="1">
      <c r="A60" s="195"/>
      <c r="B60" s="14" t="s">
        <v>56</v>
      </c>
      <c r="C60" s="20">
        <v>5445000</v>
      </c>
      <c r="D60" s="16" t="s">
        <v>57</v>
      </c>
      <c r="E60" s="104">
        <v>5000000</v>
      </c>
      <c r="F60" s="99"/>
    </row>
    <row r="61" spans="1:6" s="87" customFormat="1" ht="16.5" hidden="1">
      <c r="A61" s="195"/>
      <c r="B61" s="14" t="s">
        <v>58</v>
      </c>
      <c r="C61" s="17">
        <f>E60/C60</f>
        <v>0.91827364554637281</v>
      </c>
      <c r="D61" s="16" t="s">
        <v>33</v>
      </c>
      <c r="E61" s="104">
        <f>E60</f>
        <v>5000000</v>
      </c>
      <c r="F61" s="99"/>
    </row>
    <row r="62" spans="1:6" s="87" customFormat="1" ht="16.5" hidden="1">
      <c r="A62" s="195"/>
      <c r="B62" s="14" t="s">
        <v>32</v>
      </c>
      <c r="C62" s="18" t="s">
        <v>244</v>
      </c>
      <c r="D62" s="16" t="s">
        <v>83</v>
      </c>
      <c r="E62" s="105" t="s">
        <v>245</v>
      </c>
      <c r="F62" s="99"/>
    </row>
    <row r="63" spans="1:6" s="87" customFormat="1" ht="16.5" hidden="1">
      <c r="A63" s="195"/>
      <c r="B63" s="14" t="s">
        <v>59</v>
      </c>
      <c r="C63" s="19" t="s">
        <v>113</v>
      </c>
      <c r="D63" s="16" t="s">
        <v>60</v>
      </c>
      <c r="E63" s="105" t="s">
        <v>125</v>
      </c>
      <c r="F63" s="99"/>
    </row>
    <row r="64" spans="1:6" s="87" customFormat="1" ht="16.5" hidden="1">
      <c r="A64" s="195"/>
      <c r="B64" s="14" t="s">
        <v>61</v>
      </c>
      <c r="C64" s="19" t="s">
        <v>114</v>
      </c>
      <c r="D64" s="16" t="s">
        <v>35</v>
      </c>
      <c r="E64" s="106" t="s">
        <v>246</v>
      </c>
      <c r="F64" s="99"/>
    </row>
    <row r="65" spans="1:6" s="87" customFormat="1" ht="17.25" hidden="1" thickBot="1">
      <c r="A65" s="196"/>
      <c r="B65" s="85" t="s">
        <v>62</v>
      </c>
      <c r="C65" s="97" t="s">
        <v>115</v>
      </c>
      <c r="D65" s="98" t="s">
        <v>63</v>
      </c>
      <c r="E65" s="134" t="s">
        <v>247</v>
      </c>
      <c r="F65" s="99"/>
    </row>
    <row r="66" spans="1:6" s="87" customFormat="1" ht="16.5" hidden="1">
      <c r="A66" s="194" t="s">
        <v>54</v>
      </c>
      <c r="B66" s="86" t="s">
        <v>55</v>
      </c>
      <c r="C66" s="197" t="s">
        <v>248</v>
      </c>
      <c r="D66" s="198"/>
      <c r="E66" s="199"/>
      <c r="F66" s="99"/>
    </row>
    <row r="67" spans="1:6" s="87" customFormat="1" ht="16.5" hidden="1">
      <c r="A67" s="195"/>
      <c r="B67" s="14" t="s">
        <v>56</v>
      </c>
      <c r="C67" s="20">
        <v>1380000</v>
      </c>
      <c r="D67" s="16" t="s">
        <v>57</v>
      </c>
      <c r="E67" s="104">
        <v>1320000</v>
      </c>
      <c r="F67" s="99"/>
    </row>
    <row r="68" spans="1:6" s="87" customFormat="1" ht="16.5" hidden="1">
      <c r="A68" s="195"/>
      <c r="B68" s="14" t="s">
        <v>58</v>
      </c>
      <c r="C68" s="17">
        <f>E67/C67</f>
        <v>0.95652173913043481</v>
      </c>
      <c r="D68" s="16" t="s">
        <v>33</v>
      </c>
      <c r="E68" s="104">
        <f>E67</f>
        <v>1320000</v>
      </c>
      <c r="F68" s="99"/>
    </row>
    <row r="69" spans="1:6" s="87" customFormat="1" ht="16.5" hidden="1">
      <c r="A69" s="195"/>
      <c r="B69" s="14" t="s">
        <v>32</v>
      </c>
      <c r="C69" s="18" t="s">
        <v>251</v>
      </c>
      <c r="D69" s="16" t="s">
        <v>83</v>
      </c>
      <c r="E69" s="105" t="s">
        <v>252</v>
      </c>
      <c r="F69" s="99"/>
    </row>
    <row r="70" spans="1:6" s="87" customFormat="1" ht="16.5" hidden="1">
      <c r="A70" s="195"/>
      <c r="B70" s="14" t="s">
        <v>59</v>
      </c>
      <c r="C70" s="19" t="s">
        <v>113</v>
      </c>
      <c r="D70" s="16" t="s">
        <v>60</v>
      </c>
      <c r="E70" s="105" t="s">
        <v>125</v>
      </c>
      <c r="F70" s="99"/>
    </row>
    <row r="71" spans="1:6" s="87" customFormat="1" ht="16.5" hidden="1">
      <c r="A71" s="195"/>
      <c r="B71" s="14" t="s">
        <v>61</v>
      </c>
      <c r="C71" s="19" t="s">
        <v>114</v>
      </c>
      <c r="D71" s="16" t="s">
        <v>35</v>
      </c>
      <c r="E71" s="106" t="s">
        <v>249</v>
      </c>
      <c r="F71" s="99"/>
    </row>
    <row r="72" spans="1:6" s="87" customFormat="1" ht="17.25" hidden="1" thickBot="1">
      <c r="A72" s="196"/>
      <c r="B72" s="85" t="s">
        <v>62</v>
      </c>
      <c r="C72" s="97" t="s">
        <v>115</v>
      </c>
      <c r="D72" s="98" t="s">
        <v>63</v>
      </c>
      <c r="E72" s="107" t="s">
        <v>250</v>
      </c>
      <c r="F72" s="99"/>
    </row>
    <row r="73" spans="1:6" s="87" customFormat="1" ht="16.5" hidden="1">
      <c r="A73" s="194" t="s">
        <v>54</v>
      </c>
      <c r="B73" s="86" t="s">
        <v>55</v>
      </c>
      <c r="C73" s="197" t="s">
        <v>188</v>
      </c>
      <c r="D73" s="198"/>
      <c r="E73" s="199"/>
      <c r="F73" s="99"/>
    </row>
    <row r="74" spans="1:6" s="87" customFormat="1" ht="16.5" hidden="1">
      <c r="A74" s="195"/>
      <c r="B74" s="14" t="s">
        <v>56</v>
      </c>
      <c r="C74" s="20">
        <v>2103600</v>
      </c>
      <c r="D74" s="16" t="s">
        <v>57</v>
      </c>
      <c r="E74" s="104">
        <v>2103600</v>
      </c>
      <c r="F74" s="99"/>
    </row>
    <row r="75" spans="1:6" s="87" customFormat="1" ht="16.5" hidden="1">
      <c r="A75" s="195"/>
      <c r="B75" s="14" t="s">
        <v>58</v>
      </c>
      <c r="C75" s="17">
        <f>E74/C74</f>
        <v>1</v>
      </c>
      <c r="D75" s="16" t="s">
        <v>33</v>
      </c>
      <c r="E75" s="104">
        <f>E74</f>
        <v>2103600</v>
      </c>
      <c r="F75" s="99"/>
    </row>
    <row r="76" spans="1:6" s="87" customFormat="1" ht="16.5" hidden="1">
      <c r="A76" s="195"/>
      <c r="B76" s="14" t="s">
        <v>32</v>
      </c>
      <c r="C76" s="18" t="s">
        <v>185</v>
      </c>
      <c r="D76" s="16" t="s">
        <v>83</v>
      </c>
      <c r="E76" s="105" t="s">
        <v>183</v>
      </c>
      <c r="F76" s="99"/>
    </row>
    <row r="77" spans="1:6" s="87" customFormat="1" ht="16.5" hidden="1">
      <c r="A77" s="195"/>
      <c r="B77" s="14" t="s">
        <v>59</v>
      </c>
      <c r="C77" s="19" t="s">
        <v>113</v>
      </c>
      <c r="D77" s="16" t="s">
        <v>60</v>
      </c>
      <c r="E77" s="105" t="s">
        <v>125</v>
      </c>
      <c r="F77" s="99"/>
    </row>
    <row r="78" spans="1:6" s="87" customFormat="1" ht="16.5" hidden="1">
      <c r="A78" s="195"/>
      <c r="B78" s="14" t="s">
        <v>61</v>
      </c>
      <c r="C78" s="19" t="s">
        <v>114</v>
      </c>
      <c r="D78" s="16" t="s">
        <v>35</v>
      </c>
      <c r="E78" s="106" t="s">
        <v>186</v>
      </c>
      <c r="F78" s="99"/>
    </row>
    <row r="79" spans="1:6" s="87" customFormat="1" ht="17.25" hidden="1" thickBot="1">
      <c r="A79" s="196"/>
      <c r="B79" s="85" t="s">
        <v>62</v>
      </c>
      <c r="C79" s="97" t="s">
        <v>115</v>
      </c>
      <c r="D79" s="98" t="s">
        <v>63</v>
      </c>
      <c r="E79" s="107" t="s">
        <v>187</v>
      </c>
      <c r="F79" s="99"/>
    </row>
    <row r="80" spans="1:6" s="87" customFormat="1" ht="16.5" hidden="1">
      <c r="A80" s="194" t="s">
        <v>54</v>
      </c>
      <c r="B80" s="86" t="s">
        <v>55</v>
      </c>
      <c r="C80" s="197" t="s">
        <v>189</v>
      </c>
      <c r="D80" s="198"/>
      <c r="E80" s="199"/>
      <c r="F80" s="99"/>
    </row>
    <row r="81" spans="1:6" s="87" customFormat="1" ht="16.5" hidden="1">
      <c r="A81" s="195"/>
      <c r="B81" s="14" t="s">
        <v>56</v>
      </c>
      <c r="C81" s="20">
        <v>3480000</v>
      </c>
      <c r="D81" s="16" t="s">
        <v>57</v>
      </c>
      <c r="E81" s="104">
        <v>3366000</v>
      </c>
      <c r="F81" s="99"/>
    </row>
    <row r="82" spans="1:6" s="87" customFormat="1" ht="16.5" hidden="1">
      <c r="A82" s="195"/>
      <c r="B82" s="14" t="s">
        <v>58</v>
      </c>
      <c r="C82" s="17">
        <f>E81/C81</f>
        <v>0.96724137931034482</v>
      </c>
      <c r="D82" s="16" t="s">
        <v>33</v>
      </c>
      <c r="E82" s="104">
        <f>E81</f>
        <v>3366000</v>
      </c>
      <c r="F82" s="99"/>
    </row>
    <row r="83" spans="1:6" s="87" customFormat="1" ht="16.5" hidden="1">
      <c r="A83" s="195"/>
      <c r="B83" s="14" t="s">
        <v>32</v>
      </c>
      <c r="C83" s="18" t="s">
        <v>185</v>
      </c>
      <c r="D83" s="16" t="s">
        <v>83</v>
      </c>
      <c r="E83" s="105" t="s">
        <v>183</v>
      </c>
      <c r="F83" s="99"/>
    </row>
    <row r="84" spans="1:6" s="87" customFormat="1" ht="16.5" hidden="1">
      <c r="A84" s="195"/>
      <c r="B84" s="14" t="s">
        <v>59</v>
      </c>
      <c r="C84" s="19" t="s">
        <v>113</v>
      </c>
      <c r="D84" s="16" t="s">
        <v>60</v>
      </c>
      <c r="E84" s="105" t="s">
        <v>125</v>
      </c>
      <c r="F84" s="99"/>
    </row>
    <row r="85" spans="1:6" s="87" customFormat="1" ht="16.5" hidden="1">
      <c r="A85" s="195"/>
      <c r="B85" s="14" t="s">
        <v>61</v>
      </c>
      <c r="C85" s="19" t="s">
        <v>114</v>
      </c>
      <c r="D85" s="16" t="s">
        <v>35</v>
      </c>
      <c r="E85" s="106" t="s">
        <v>99</v>
      </c>
      <c r="F85" s="99"/>
    </row>
    <row r="86" spans="1:6" s="87" customFormat="1" ht="17.25" hidden="1" thickBot="1">
      <c r="A86" s="196"/>
      <c r="B86" s="85" t="s">
        <v>62</v>
      </c>
      <c r="C86" s="97" t="s">
        <v>115</v>
      </c>
      <c r="D86" s="98" t="s">
        <v>63</v>
      </c>
      <c r="E86" s="107" t="s">
        <v>126</v>
      </c>
      <c r="F86" s="99"/>
    </row>
    <row r="87" spans="1:6" s="87" customFormat="1" ht="16.5" hidden="1">
      <c r="A87" s="194" t="s">
        <v>54</v>
      </c>
      <c r="B87" s="86" t="s">
        <v>55</v>
      </c>
      <c r="C87" s="197" t="s">
        <v>190</v>
      </c>
      <c r="D87" s="198"/>
      <c r="E87" s="199"/>
      <c r="F87" s="99"/>
    </row>
    <row r="88" spans="1:6" s="87" customFormat="1" ht="16.5" hidden="1">
      <c r="A88" s="195"/>
      <c r="B88" s="14" t="s">
        <v>56</v>
      </c>
      <c r="C88" s="20">
        <v>3321740</v>
      </c>
      <c r="D88" s="16" t="s">
        <v>57</v>
      </c>
      <c r="E88" s="104">
        <v>2988000</v>
      </c>
      <c r="F88" s="99"/>
    </row>
    <row r="89" spans="1:6" s="87" customFormat="1" ht="16.5" hidden="1">
      <c r="A89" s="195"/>
      <c r="B89" s="14" t="s">
        <v>58</v>
      </c>
      <c r="C89" s="17">
        <f>E88/C88</f>
        <v>0.89952856033283757</v>
      </c>
      <c r="D89" s="16" t="s">
        <v>33</v>
      </c>
      <c r="E89" s="104">
        <f>E88</f>
        <v>2988000</v>
      </c>
      <c r="F89" s="99"/>
    </row>
    <row r="90" spans="1:6" s="87" customFormat="1" ht="16.5" hidden="1">
      <c r="A90" s="195"/>
      <c r="B90" s="14" t="s">
        <v>32</v>
      </c>
      <c r="C90" s="18" t="s">
        <v>191</v>
      </c>
      <c r="D90" s="16" t="s">
        <v>83</v>
      </c>
      <c r="E90" s="105" t="s">
        <v>183</v>
      </c>
      <c r="F90" s="99"/>
    </row>
    <row r="91" spans="1:6" s="87" customFormat="1" ht="16.5" hidden="1">
      <c r="A91" s="195"/>
      <c r="B91" s="14" t="s">
        <v>59</v>
      </c>
      <c r="C91" s="19" t="s">
        <v>113</v>
      </c>
      <c r="D91" s="16" t="s">
        <v>60</v>
      </c>
      <c r="E91" s="105" t="s">
        <v>125</v>
      </c>
      <c r="F91" s="99"/>
    </row>
    <row r="92" spans="1:6" s="87" customFormat="1" ht="16.5" hidden="1">
      <c r="A92" s="195"/>
      <c r="B92" s="14" t="s">
        <v>61</v>
      </c>
      <c r="C92" s="19" t="s">
        <v>114</v>
      </c>
      <c r="D92" s="16" t="s">
        <v>35</v>
      </c>
      <c r="E92" s="106" t="s">
        <v>182</v>
      </c>
      <c r="F92" s="99"/>
    </row>
    <row r="93" spans="1:6" s="87" customFormat="1" ht="17.25" hidden="1" thickBot="1">
      <c r="A93" s="196"/>
      <c r="B93" s="85" t="s">
        <v>62</v>
      </c>
      <c r="C93" s="97" t="s">
        <v>115</v>
      </c>
      <c r="D93" s="98" t="s">
        <v>63</v>
      </c>
      <c r="E93" s="107" t="s">
        <v>192</v>
      </c>
      <c r="F93" s="99"/>
    </row>
    <row r="94" spans="1:6" s="87" customFormat="1" ht="16.5" hidden="1">
      <c r="A94" s="194" t="s">
        <v>54</v>
      </c>
      <c r="B94" s="86" t="s">
        <v>55</v>
      </c>
      <c r="C94" s="197" t="s">
        <v>137</v>
      </c>
      <c r="D94" s="198"/>
      <c r="E94" s="199"/>
      <c r="F94" s="99"/>
    </row>
    <row r="95" spans="1:6" s="87" customFormat="1" ht="16.5" hidden="1">
      <c r="A95" s="195"/>
      <c r="B95" s="14" t="s">
        <v>56</v>
      </c>
      <c r="C95" s="20">
        <v>2700000</v>
      </c>
      <c r="D95" s="16" t="s">
        <v>57</v>
      </c>
      <c r="E95" s="104">
        <v>2316000</v>
      </c>
      <c r="F95" s="99"/>
    </row>
    <row r="96" spans="1:6" s="87" customFormat="1" ht="16.5" hidden="1">
      <c r="A96" s="195"/>
      <c r="B96" s="14" t="s">
        <v>58</v>
      </c>
      <c r="C96" s="17">
        <f>E95/C95</f>
        <v>0.85777777777777775</v>
      </c>
      <c r="D96" s="16" t="s">
        <v>33</v>
      </c>
      <c r="E96" s="104">
        <f>E95</f>
        <v>2316000</v>
      </c>
      <c r="F96" s="99"/>
    </row>
    <row r="97" spans="1:6" s="87" customFormat="1" ht="16.5" hidden="1">
      <c r="A97" s="195"/>
      <c r="B97" s="14" t="s">
        <v>32</v>
      </c>
      <c r="C97" s="18" t="s">
        <v>123</v>
      </c>
      <c r="D97" s="16" t="s">
        <v>83</v>
      </c>
      <c r="E97" s="105" t="s">
        <v>135</v>
      </c>
      <c r="F97" s="99"/>
    </row>
    <row r="98" spans="1:6" s="87" customFormat="1" ht="16.5" hidden="1">
      <c r="A98" s="195"/>
      <c r="B98" s="14" t="s">
        <v>59</v>
      </c>
      <c r="C98" s="19" t="s">
        <v>113</v>
      </c>
      <c r="D98" s="16" t="s">
        <v>60</v>
      </c>
      <c r="E98" s="105" t="s">
        <v>136</v>
      </c>
      <c r="F98" s="99"/>
    </row>
    <row r="99" spans="1:6" s="87" customFormat="1" ht="16.5" hidden="1">
      <c r="A99" s="195"/>
      <c r="B99" s="14" t="s">
        <v>61</v>
      </c>
      <c r="C99" s="19" t="s">
        <v>114</v>
      </c>
      <c r="D99" s="16" t="s">
        <v>35</v>
      </c>
      <c r="E99" s="106" t="s">
        <v>127</v>
      </c>
      <c r="F99" s="99"/>
    </row>
    <row r="100" spans="1:6" s="87" customFormat="1" ht="17.25" hidden="1" thickBot="1">
      <c r="A100" s="196"/>
      <c r="B100" s="85" t="s">
        <v>62</v>
      </c>
      <c r="C100" s="97" t="s">
        <v>115</v>
      </c>
      <c r="D100" s="98" t="s">
        <v>63</v>
      </c>
      <c r="E100" s="107" t="s">
        <v>128</v>
      </c>
      <c r="F100" s="99"/>
    </row>
    <row r="101" spans="1:6" s="87" customFormat="1" ht="16.5" hidden="1">
      <c r="A101" s="194" t="s">
        <v>54</v>
      </c>
      <c r="B101" s="86" t="s">
        <v>55</v>
      </c>
      <c r="C101" s="197" t="s">
        <v>129</v>
      </c>
      <c r="D101" s="198"/>
      <c r="E101" s="199"/>
      <c r="F101" s="99"/>
    </row>
    <row r="102" spans="1:6" s="87" customFormat="1" ht="16.5" hidden="1">
      <c r="A102" s="195"/>
      <c r="B102" s="14" t="s">
        <v>56</v>
      </c>
      <c r="C102" s="20">
        <v>1790000</v>
      </c>
      <c r="D102" s="16" t="s">
        <v>57</v>
      </c>
      <c r="E102" s="104">
        <v>1683000</v>
      </c>
      <c r="F102" s="99"/>
    </row>
    <row r="103" spans="1:6" s="87" customFormat="1" ht="16.5" hidden="1">
      <c r="A103" s="195"/>
      <c r="B103" s="14" t="s">
        <v>58</v>
      </c>
      <c r="C103" s="17">
        <f>E102/C102</f>
        <v>0.94022346368715082</v>
      </c>
      <c r="D103" s="16" t="s">
        <v>33</v>
      </c>
      <c r="E103" s="104">
        <f>E102</f>
        <v>1683000</v>
      </c>
      <c r="F103" s="99"/>
    </row>
    <row r="104" spans="1:6" s="87" customFormat="1" ht="16.5" hidden="1">
      <c r="A104" s="195"/>
      <c r="B104" s="14" t="s">
        <v>32</v>
      </c>
      <c r="C104" s="18" t="s">
        <v>130</v>
      </c>
      <c r="D104" s="16" t="s">
        <v>83</v>
      </c>
      <c r="E104" s="105" t="s">
        <v>131</v>
      </c>
      <c r="F104" s="99"/>
    </row>
    <row r="105" spans="1:6" s="87" customFormat="1" ht="16.5" hidden="1">
      <c r="A105" s="195"/>
      <c r="B105" s="14" t="s">
        <v>59</v>
      </c>
      <c r="C105" s="19" t="s">
        <v>113</v>
      </c>
      <c r="D105" s="16" t="s">
        <v>60</v>
      </c>
      <c r="E105" s="105" t="s">
        <v>139</v>
      </c>
      <c r="F105" s="99"/>
    </row>
    <row r="106" spans="1:6" s="87" customFormat="1" ht="16.5" hidden="1">
      <c r="A106" s="195"/>
      <c r="B106" s="14" t="s">
        <v>61</v>
      </c>
      <c r="C106" s="19" t="s">
        <v>114</v>
      </c>
      <c r="D106" s="16" t="s">
        <v>35</v>
      </c>
      <c r="E106" s="106" t="s">
        <v>132</v>
      </c>
      <c r="F106" s="99"/>
    </row>
    <row r="107" spans="1:6" s="87" customFormat="1" ht="17.25" hidden="1" thickBot="1">
      <c r="A107" s="196"/>
      <c r="B107" s="85" t="s">
        <v>62</v>
      </c>
      <c r="C107" s="97" t="s">
        <v>115</v>
      </c>
      <c r="D107" s="98" t="s">
        <v>63</v>
      </c>
      <c r="E107" s="107" t="s">
        <v>140</v>
      </c>
      <c r="F107" s="99"/>
    </row>
    <row r="108" spans="1:6" s="87" customFormat="1" ht="16.5" hidden="1">
      <c r="A108" s="194" t="s">
        <v>54</v>
      </c>
      <c r="B108" s="86" t="s">
        <v>55</v>
      </c>
      <c r="C108" s="197" t="s">
        <v>168</v>
      </c>
      <c r="D108" s="198"/>
      <c r="E108" s="199"/>
      <c r="F108" s="99"/>
    </row>
    <row r="109" spans="1:6" s="87" customFormat="1" ht="16.5" hidden="1">
      <c r="A109" s="195"/>
      <c r="B109" s="14" t="s">
        <v>56</v>
      </c>
      <c r="C109" s="20">
        <v>43470000</v>
      </c>
      <c r="D109" s="16" t="s">
        <v>57</v>
      </c>
      <c r="E109" s="104">
        <v>41400000</v>
      </c>
      <c r="F109" s="99"/>
    </row>
    <row r="110" spans="1:6" s="87" customFormat="1" ht="16.5" hidden="1">
      <c r="A110" s="195"/>
      <c r="B110" s="14" t="s">
        <v>58</v>
      </c>
      <c r="C110" s="17">
        <f>E109/C109</f>
        <v>0.95238095238095233</v>
      </c>
      <c r="D110" s="16" t="s">
        <v>33</v>
      </c>
      <c r="E110" s="104">
        <f>E109</f>
        <v>41400000</v>
      </c>
      <c r="F110" s="99"/>
    </row>
    <row r="111" spans="1:6" s="87" customFormat="1" ht="16.5" hidden="1">
      <c r="A111" s="195"/>
      <c r="B111" s="14" t="s">
        <v>32</v>
      </c>
      <c r="C111" s="18" t="s">
        <v>145</v>
      </c>
      <c r="D111" s="113" t="s">
        <v>83</v>
      </c>
      <c r="E111" s="105" t="s">
        <v>142</v>
      </c>
      <c r="F111" s="114"/>
    </row>
    <row r="112" spans="1:6" s="87" customFormat="1" ht="16.5" hidden="1">
      <c r="A112" s="195"/>
      <c r="B112" s="14" t="s">
        <v>59</v>
      </c>
      <c r="C112" s="115" t="s">
        <v>113</v>
      </c>
      <c r="D112" s="113" t="s">
        <v>60</v>
      </c>
      <c r="E112" s="105"/>
      <c r="F112" s="114"/>
    </row>
    <row r="113" spans="1:7" s="87" customFormat="1" ht="16.5" hidden="1">
      <c r="A113" s="195"/>
      <c r="B113" s="14" t="s">
        <v>61</v>
      </c>
      <c r="C113" s="19" t="s">
        <v>114</v>
      </c>
      <c r="D113" s="16" t="s">
        <v>35</v>
      </c>
      <c r="E113" s="106" t="s">
        <v>121</v>
      </c>
      <c r="F113" s="99"/>
    </row>
    <row r="114" spans="1:7" s="87" customFormat="1" ht="17.25" hidden="1" thickBot="1">
      <c r="A114" s="196"/>
      <c r="B114" s="85" t="s">
        <v>62</v>
      </c>
      <c r="C114" s="97" t="s">
        <v>115</v>
      </c>
      <c r="D114" s="98" t="s">
        <v>63</v>
      </c>
      <c r="E114" s="107" t="s">
        <v>146</v>
      </c>
      <c r="F114" s="99"/>
    </row>
    <row r="115" spans="1:7" ht="16.5" hidden="1">
      <c r="A115" s="194" t="s">
        <v>147</v>
      </c>
      <c r="B115" s="86" t="s">
        <v>55</v>
      </c>
      <c r="C115" s="197" t="s">
        <v>148</v>
      </c>
      <c r="D115" s="198"/>
      <c r="E115" s="201"/>
      <c r="G115" s="87"/>
    </row>
    <row r="116" spans="1:7" ht="16.5" hidden="1">
      <c r="A116" s="195"/>
      <c r="B116" s="14" t="s">
        <v>56</v>
      </c>
      <c r="C116" s="20">
        <v>1260000</v>
      </c>
      <c r="D116" s="16" t="s">
        <v>57</v>
      </c>
      <c r="E116" s="120">
        <v>1200000</v>
      </c>
      <c r="G116" s="87"/>
    </row>
    <row r="117" spans="1:7" ht="16.5" hidden="1">
      <c r="A117" s="195"/>
      <c r="B117" s="14" t="s">
        <v>58</v>
      </c>
      <c r="C117" s="17">
        <f>E116/C116</f>
        <v>0.95238095238095233</v>
      </c>
      <c r="D117" s="16" t="s">
        <v>33</v>
      </c>
      <c r="E117" s="120">
        <f>SUM(E116)</f>
        <v>1200000</v>
      </c>
      <c r="G117" s="87"/>
    </row>
    <row r="118" spans="1:7" ht="16.5" hidden="1">
      <c r="A118" s="195"/>
      <c r="B118" s="14" t="s">
        <v>32</v>
      </c>
      <c r="C118" s="18" t="s">
        <v>150</v>
      </c>
      <c r="D118" s="16" t="s">
        <v>83</v>
      </c>
      <c r="E118" s="105" t="s">
        <v>142</v>
      </c>
      <c r="G118" s="87"/>
    </row>
    <row r="119" spans="1:7" ht="16.5" hidden="1">
      <c r="A119" s="195"/>
      <c r="B119" s="14" t="s">
        <v>59</v>
      </c>
      <c r="C119" s="19" t="s">
        <v>113</v>
      </c>
      <c r="D119" s="16" t="s">
        <v>60</v>
      </c>
      <c r="E119" s="105"/>
      <c r="G119" s="87"/>
    </row>
    <row r="120" spans="1:7" ht="16.5" hidden="1">
      <c r="A120" s="195"/>
      <c r="B120" s="14" t="s">
        <v>61</v>
      </c>
      <c r="C120" s="19" t="s">
        <v>114</v>
      </c>
      <c r="D120" s="16" t="s">
        <v>35</v>
      </c>
      <c r="E120" s="118" t="s">
        <v>143</v>
      </c>
      <c r="G120" s="87"/>
    </row>
    <row r="121" spans="1:7" ht="17.25" hidden="1" thickBot="1">
      <c r="A121" s="196"/>
      <c r="B121" s="85" t="s">
        <v>62</v>
      </c>
      <c r="C121" s="121" t="s">
        <v>149</v>
      </c>
      <c r="D121" s="122" t="s">
        <v>63</v>
      </c>
      <c r="E121" s="119" t="s">
        <v>144</v>
      </c>
      <c r="G121" s="87"/>
    </row>
    <row r="122" spans="1:7" ht="16.5" hidden="1">
      <c r="A122" s="194" t="s">
        <v>147</v>
      </c>
      <c r="B122" s="86" t="s">
        <v>55</v>
      </c>
      <c r="C122" s="197" t="s">
        <v>151</v>
      </c>
      <c r="D122" s="198"/>
      <c r="E122" s="201"/>
      <c r="G122" s="87"/>
    </row>
    <row r="123" spans="1:7" ht="16.5" hidden="1">
      <c r="A123" s="195"/>
      <c r="B123" s="14" t="s">
        <v>56</v>
      </c>
      <c r="C123" s="20">
        <v>660000</v>
      </c>
      <c r="D123" s="16" t="s">
        <v>57</v>
      </c>
      <c r="E123" s="120">
        <v>600000</v>
      </c>
      <c r="G123" s="87"/>
    </row>
    <row r="124" spans="1:7" ht="16.5" hidden="1">
      <c r="A124" s="195"/>
      <c r="B124" s="14" t="s">
        <v>58</v>
      </c>
      <c r="C124" s="17">
        <f>E123/C123</f>
        <v>0.90909090909090906</v>
      </c>
      <c r="D124" s="16" t="s">
        <v>33</v>
      </c>
      <c r="E124" s="120">
        <f>SUM(E123)</f>
        <v>600000</v>
      </c>
      <c r="G124" s="87"/>
    </row>
    <row r="125" spans="1:7" ht="16.5" hidden="1">
      <c r="A125" s="195"/>
      <c r="B125" s="14" t="s">
        <v>32</v>
      </c>
      <c r="C125" s="18" t="s">
        <v>150</v>
      </c>
      <c r="D125" s="16" t="s">
        <v>83</v>
      </c>
      <c r="E125" s="105" t="s">
        <v>142</v>
      </c>
      <c r="G125" s="87"/>
    </row>
    <row r="126" spans="1:7" ht="16.5" hidden="1">
      <c r="A126" s="195"/>
      <c r="B126" s="14" t="s">
        <v>59</v>
      </c>
      <c r="C126" s="19" t="s">
        <v>113</v>
      </c>
      <c r="D126" s="16" t="s">
        <v>60</v>
      </c>
      <c r="E126" s="105"/>
      <c r="G126" s="87"/>
    </row>
    <row r="127" spans="1:7" ht="16.5" hidden="1">
      <c r="A127" s="195"/>
      <c r="B127" s="14" t="s">
        <v>61</v>
      </c>
      <c r="C127" s="19" t="s">
        <v>114</v>
      </c>
      <c r="D127" s="16" t="s">
        <v>35</v>
      </c>
      <c r="E127" s="118" t="s">
        <v>143</v>
      </c>
      <c r="G127" s="87"/>
    </row>
    <row r="128" spans="1:7" ht="17.25" hidden="1" thickBot="1">
      <c r="A128" s="196"/>
      <c r="B128" s="85" t="s">
        <v>62</v>
      </c>
      <c r="C128" s="121" t="s">
        <v>149</v>
      </c>
      <c r="D128" s="122" t="s">
        <v>63</v>
      </c>
      <c r="E128" s="119" t="s">
        <v>144</v>
      </c>
      <c r="G128" s="87"/>
    </row>
    <row r="129" spans="1:7" ht="16.5" hidden="1">
      <c r="A129" s="194" t="s">
        <v>54</v>
      </c>
      <c r="B129" s="86" t="s">
        <v>55</v>
      </c>
      <c r="C129" s="197" t="s">
        <v>152</v>
      </c>
      <c r="D129" s="198"/>
      <c r="E129" s="201"/>
      <c r="G129" s="87"/>
    </row>
    <row r="130" spans="1:7" ht="16.5" hidden="1">
      <c r="A130" s="195"/>
      <c r="B130" s="14" t="s">
        <v>56</v>
      </c>
      <c r="C130" s="20">
        <v>3660000</v>
      </c>
      <c r="D130" s="16" t="s">
        <v>57</v>
      </c>
      <c r="E130" s="120">
        <v>3564000</v>
      </c>
      <c r="G130" s="87"/>
    </row>
    <row r="131" spans="1:7" ht="16.5" hidden="1">
      <c r="A131" s="195"/>
      <c r="B131" s="14" t="s">
        <v>58</v>
      </c>
      <c r="C131" s="17">
        <f>E130/C130</f>
        <v>0.97377049180327868</v>
      </c>
      <c r="D131" s="16" t="s">
        <v>33</v>
      </c>
      <c r="E131" s="120">
        <f>SUM(E130)</f>
        <v>3564000</v>
      </c>
      <c r="G131" s="87"/>
    </row>
    <row r="132" spans="1:7" ht="16.5" hidden="1">
      <c r="A132" s="195"/>
      <c r="B132" s="14" t="s">
        <v>32</v>
      </c>
      <c r="C132" s="18" t="s">
        <v>150</v>
      </c>
      <c r="D132" s="16" t="s">
        <v>153</v>
      </c>
      <c r="E132" s="105" t="s">
        <v>142</v>
      </c>
      <c r="G132" s="87"/>
    </row>
    <row r="133" spans="1:7" ht="16.5" hidden="1">
      <c r="A133" s="195"/>
      <c r="B133" s="14" t="s">
        <v>59</v>
      </c>
      <c r="C133" s="19" t="s">
        <v>113</v>
      </c>
      <c r="D133" s="16" t="s">
        <v>60</v>
      </c>
      <c r="E133" s="105"/>
      <c r="G133" s="87"/>
    </row>
    <row r="134" spans="1:7" ht="16.5" hidden="1">
      <c r="A134" s="195"/>
      <c r="B134" s="14" t="s">
        <v>61</v>
      </c>
      <c r="C134" s="19" t="s">
        <v>114</v>
      </c>
      <c r="D134" s="16" t="s">
        <v>35</v>
      </c>
      <c r="E134" s="118" t="s">
        <v>154</v>
      </c>
      <c r="G134" s="87"/>
    </row>
    <row r="135" spans="1:7" ht="17.25" hidden="1" thickBot="1">
      <c r="A135" s="196"/>
      <c r="B135" s="85" t="s">
        <v>62</v>
      </c>
      <c r="C135" s="97" t="s">
        <v>149</v>
      </c>
      <c r="D135" s="98" t="s">
        <v>63</v>
      </c>
      <c r="E135" s="123" t="s">
        <v>155</v>
      </c>
      <c r="G135" s="87"/>
    </row>
    <row r="136" spans="1:7" ht="16.5" hidden="1">
      <c r="A136" s="194" t="s">
        <v>156</v>
      </c>
      <c r="B136" s="86" t="s">
        <v>55</v>
      </c>
      <c r="C136" s="197" t="s">
        <v>167</v>
      </c>
      <c r="D136" s="198"/>
      <c r="E136" s="201"/>
      <c r="G136" s="87"/>
    </row>
    <row r="137" spans="1:7" ht="16.5" hidden="1">
      <c r="A137" s="195"/>
      <c r="B137" s="14" t="s">
        <v>56</v>
      </c>
      <c r="C137" s="20">
        <v>336674000</v>
      </c>
      <c r="D137" s="16" t="s">
        <v>57</v>
      </c>
      <c r="E137" s="120">
        <v>311484000</v>
      </c>
      <c r="G137" s="87"/>
    </row>
    <row r="138" spans="1:7" ht="16.5" hidden="1">
      <c r="A138" s="195"/>
      <c r="B138" s="14" t="s">
        <v>58</v>
      </c>
      <c r="C138" s="17">
        <f>E137/C137</f>
        <v>0.92517984756767679</v>
      </c>
      <c r="D138" s="16" t="s">
        <v>33</v>
      </c>
      <c r="E138" s="120">
        <f>SUM(E137)</f>
        <v>311484000</v>
      </c>
      <c r="G138" s="87"/>
    </row>
    <row r="139" spans="1:7" ht="16.5" hidden="1">
      <c r="A139" s="195"/>
      <c r="B139" s="14" t="s">
        <v>32</v>
      </c>
      <c r="C139" s="18" t="s">
        <v>157</v>
      </c>
      <c r="D139" s="16" t="s">
        <v>83</v>
      </c>
      <c r="E139" s="105" t="s">
        <v>142</v>
      </c>
      <c r="G139" s="87"/>
    </row>
    <row r="140" spans="1:7" ht="16.5" hidden="1">
      <c r="A140" s="195"/>
      <c r="B140" s="14" t="s">
        <v>59</v>
      </c>
      <c r="C140" s="19" t="s">
        <v>158</v>
      </c>
      <c r="D140" s="16" t="s">
        <v>60</v>
      </c>
      <c r="E140" s="105"/>
      <c r="G140" s="87"/>
    </row>
    <row r="141" spans="1:7" ht="16.5" hidden="1">
      <c r="A141" s="195"/>
      <c r="B141" s="14" t="s">
        <v>61</v>
      </c>
      <c r="C141" s="19" t="s">
        <v>114</v>
      </c>
      <c r="D141" s="16" t="s">
        <v>35</v>
      </c>
      <c r="E141" s="118" t="s">
        <v>159</v>
      </c>
      <c r="G141" s="87"/>
    </row>
    <row r="142" spans="1:7" ht="17.25" hidden="1" thickBot="1">
      <c r="A142" s="196"/>
      <c r="B142" s="85" t="s">
        <v>62</v>
      </c>
      <c r="C142" s="121" t="s">
        <v>149</v>
      </c>
      <c r="D142" s="122" t="s">
        <v>63</v>
      </c>
      <c r="E142" s="119" t="s">
        <v>160</v>
      </c>
      <c r="G142" s="87"/>
    </row>
    <row r="143" spans="1:7" ht="16.5" hidden="1">
      <c r="A143" s="194" t="s">
        <v>54</v>
      </c>
      <c r="B143" s="86" t="s">
        <v>55</v>
      </c>
      <c r="C143" s="197" t="s">
        <v>161</v>
      </c>
      <c r="D143" s="198"/>
      <c r="E143" s="201"/>
      <c r="G143" s="87"/>
    </row>
    <row r="144" spans="1:7" ht="16.5" hidden="1">
      <c r="A144" s="195"/>
      <c r="B144" s="14" t="s">
        <v>56</v>
      </c>
      <c r="C144" s="20">
        <v>3321740</v>
      </c>
      <c r="D144" s="16" t="s">
        <v>57</v>
      </c>
      <c r="E144" s="120">
        <v>2988000</v>
      </c>
      <c r="G144" s="87"/>
    </row>
    <row r="145" spans="1:7" ht="16.5" hidden="1">
      <c r="A145" s="195"/>
      <c r="B145" s="14" t="s">
        <v>58</v>
      </c>
      <c r="C145" s="17">
        <f>E144/C144</f>
        <v>0.89952856033283757</v>
      </c>
      <c r="D145" s="16" t="s">
        <v>33</v>
      </c>
      <c r="E145" s="120">
        <f>SUM(E144)</f>
        <v>2988000</v>
      </c>
      <c r="G145" s="87"/>
    </row>
    <row r="146" spans="1:7" ht="16.5" hidden="1">
      <c r="A146" s="195"/>
      <c r="B146" s="14" t="s">
        <v>32</v>
      </c>
      <c r="C146" s="18" t="s">
        <v>162</v>
      </c>
      <c r="D146" s="16" t="s">
        <v>153</v>
      </c>
      <c r="E146" s="105" t="s">
        <v>142</v>
      </c>
      <c r="G146" s="87"/>
    </row>
    <row r="147" spans="1:7" ht="16.5" hidden="1">
      <c r="A147" s="195"/>
      <c r="B147" s="14" t="s">
        <v>59</v>
      </c>
      <c r="C147" s="19" t="s">
        <v>113</v>
      </c>
      <c r="D147" s="16" t="s">
        <v>60</v>
      </c>
      <c r="E147" s="105"/>
      <c r="G147" s="87"/>
    </row>
    <row r="148" spans="1:7" ht="16.5" hidden="1">
      <c r="A148" s="195"/>
      <c r="B148" s="14" t="s">
        <v>61</v>
      </c>
      <c r="C148" s="19" t="s">
        <v>114</v>
      </c>
      <c r="D148" s="16" t="s">
        <v>35</v>
      </c>
      <c r="E148" s="118" t="s">
        <v>163</v>
      </c>
      <c r="G148" s="87"/>
    </row>
    <row r="149" spans="1:7" ht="17.25" hidden="1" thickBot="1">
      <c r="A149" s="196"/>
      <c r="B149" s="85" t="s">
        <v>62</v>
      </c>
      <c r="C149" s="97" t="s">
        <v>149</v>
      </c>
      <c r="D149" s="98" t="s">
        <v>63</v>
      </c>
      <c r="E149" s="123" t="s">
        <v>164</v>
      </c>
      <c r="G149" s="87"/>
    </row>
    <row r="150" spans="1:7" hidden="1">
      <c r="G150" s="87"/>
    </row>
    <row r="151" spans="1:7">
      <c r="G151" s="87"/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conditionalFormatting sqref="E62:E63">
    <cfRule type="duplicateValues" dxfId="6" priority="11"/>
  </conditionalFormatting>
  <conditionalFormatting sqref="E70">
    <cfRule type="duplicateValues" dxfId="5" priority="9"/>
  </conditionalFormatting>
  <conditionalFormatting sqref="E76:E77">
    <cfRule type="duplicateValues" dxfId="4" priority="7"/>
  </conditionalFormatting>
  <conditionalFormatting sqref="E83:E84">
    <cfRule type="duplicateValues" dxfId="3" priority="6"/>
  </conditionalFormatting>
  <conditionalFormatting sqref="E90:E91">
    <cfRule type="duplicateValues" dxfId="2" priority="5"/>
  </conditionalFormatting>
  <conditionalFormatting sqref="E55">
    <cfRule type="duplicateValues" dxfId="1" priority="3"/>
  </conditionalFormatting>
  <conditionalFormatting sqref="E69">
    <cfRule type="duplicateValues" dxfId="0" priority="1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4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91" t="s">
        <v>22</v>
      </c>
      <c r="B1" s="191"/>
      <c r="C1" s="191"/>
      <c r="D1" s="191"/>
      <c r="E1" s="191"/>
      <c r="F1" s="191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7" customFormat="1" ht="22.5" customHeight="1" thickTop="1">
      <c r="A3" s="10" t="s">
        <v>31</v>
      </c>
      <c r="B3" s="234" t="str">
        <f>계약현황공개!C3</f>
        <v>소화기 구입</v>
      </c>
      <c r="C3" s="235"/>
      <c r="D3" s="235"/>
      <c r="E3" s="235"/>
      <c r="F3" s="236"/>
    </row>
    <row r="4" spans="1:6" s="87" customFormat="1" ht="18.75" customHeight="1">
      <c r="A4" s="202" t="s">
        <v>39</v>
      </c>
      <c r="B4" s="220" t="s">
        <v>32</v>
      </c>
      <c r="C4" s="220" t="s">
        <v>83</v>
      </c>
      <c r="D4" s="101" t="s">
        <v>40</v>
      </c>
      <c r="E4" s="101" t="s">
        <v>33</v>
      </c>
      <c r="F4" s="102" t="s">
        <v>44</v>
      </c>
    </row>
    <row r="5" spans="1:6" s="87" customFormat="1" ht="18.75" customHeight="1">
      <c r="A5" s="219"/>
      <c r="B5" s="221"/>
      <c r="C5" s="221"/>
      <c r="D5" s="12" t="s">
        <v>41</v>
      </c>
      <c r="E5" s="12" t="s">
        <v>34</v>
      </c>
      <c r="F5" s="13" t="s">
        <v>42</v>
      </c>
    </row>
    <row r="6" spans="1:6" s="87" customFormat="1" ht="18.75" customHeight="1">
      <c r="A6" s="219"/>
      <c r="B6" s="222" t="str">
        <f>계약현황공개!C6</f>
        <v>2024.11.08.</v>
      </c>
      <c r="C6" s="224" t="str">
        <f>계약현황공개!E6</f>
        <v>2024.11.11.~2025.01.10.</v>
      </c>
      <c r="D6" s="226">
        <f>계약현황공개!C4</f>
        <v>550000</v>
      </c>
      <c r="E6" s="226">
        <f>계약현황공개!E4</f>
        <v>532860</v>
      </c>
      <c r="F6" s="228">
        <f>계약현황공개!C5</f>
        <v>0.96883636363636361</v>
      </c>
    </row>
    <row r="7" spans="1:6" s="87" customFormat="1" ht="18.75" customHeight="1">
      <c r="A7" s="203"/>
      <c r="B7" s="223"/>
      <c r="C7" s="225"/>
      <c r="D7" s="227"/>
      <c r="E7" s="227"/>
      <c r="F7" s="229"/>
    </row>
    <row r="8" spans="1:6" s="87" customFormat="1" ht="18.75" customHeight="1">
      <c r="A8" s="202" t="s">
        <v>35</v>
      </c>
      <c r="B8" s="101" t="s">
        <v>36</v>
      </c>
      <c r="C8" s="101" t="s">
        <v>46</v>
      </c>
      <c r="D8" s="204" t="s">
        <v>37</v>
      </c>
      <c r="E8" s="205"/>
      <c r="F8" s="206"/>
    </row>
    <row r="9" spans="1:6" s="87" customFormat="1" ht="18.75" customHeight="1">
      <c r="A9" s="203"/>
      <c r="B9" s="55" t="str">
        <f>계약현황공개!E8</f>
        <v>서울지방조달청</v>
      </c>
      <c r="C9" s="7" t="s">
        <v>261</v>
      </c>
      <c r="D9" s="207" t="str">
        <f>계약현황공개!E9</f>
        <v>서울 서초구 반포대로 217(반포동 520-3)</v>
      </c>
      <c r="E9" s="208"/>
      <c r="F9" s="209"/>
    </row>
    <row r="10" spans="1:6" s="87" customFormat="1" ht="18.75" customHeight="1">
      <c r="A10" s="100" t="s">
        <v>45</v>
      </c>
      <c r="B10" s="210" t="s">
        <v>116</v>
      </c>
      <c r="C10" s="211"/>
      <c r="D10" s="211"/>
      <c r="E10" s="211"/>
      <c r="F10" s="212"/>
    </row>
    <row r="11" spans="1:6" s="87" customFormat="1" ht="18.75" customHeight="1">
      <c r="A11" s="100" t="s">
        <v>43</v>
      </c>
      <c r="B11" s="210" t="s">
        <v>117</v>
      </c>
      <c r="C11" s="211"/>
      <c r="D11" s="211"/>
      <c r="E11" s="211"/>
      <c r="F11" s="212"/>
    </row>
    <row r="12" spans="1:6" s="87" customFormat="1" ht="18.75" customHeight="1" thickBot="1">
      <c r="A12" s="11" t="s">
        <v>38</v>
      </c>
      <c r="B12" s="213"/>
      <c r="C12" s="214"/>
      <c r="D12" s="214"/>
      <c r="E12" s="214"/>
      <c r="F12" s="215"/>
    </row>
    <row r="13" spans="1:6" s="87" customFormat="1" ht="22.5" customHeight="1" thickTop="1">
      <c r="A13" s="10" t="s">
        <v>31</v>
      </c>
      <c r="B13" s="234" t="str">
        <f>계약현황공개!C10</f>
        <v>2024. 성남 청년 창업지원 역량강화 프로젝트 『더 와플』 장소 대관</v>
      </c>
      <c r="C13" s="235"/>
      <c r="D13" s="235"/>
      <c r="E13" s="235"/>
      <c r="F13" s="236"/>
    </row>
    <row r="14" spans="1:6" s="87" customFormat="1" ht="18.75" customHeight="1">
      <c r="A14" s="202" t="s">
        <v>39</v>
      </c>
      <c r="B14" s="220" t="s">
        <v>32</v>
      </c>
      <c r="C14" s="220" t="s">
        <v>83</v>
      </c>
      <c r="D14" s="101" t="s">
        <v>40</v>
      </c>
      <c r="E14" s="101" t="s">
        <v>33</v>
      </c>
      <c r="F14" s="102" t="s">
        <v>44</v>
      </c>
    </row>
    <row r="15" spans="1:6" s="87" customFormat="1" ht="18.75" customHeight="1">
      <c r="A15" s="219"/>
      <c r="B15" s="221"/>
      <c r="C15" s="221"/>
      <c r="D15" s="12" t="s">
        <v>41</v>
      </c>
      <c r="E15" s="12" t="s">
        <v>34</v>
      </c>
      <c r="F15" s="13" t="s">
        <v>42</v>
      </c>
    </row>
    <row r="16" spans="1:6" s="87" customFormat="1" ht="18.75" customHeight="1">
      <c r="A16" s="219"/>
      <c r="B16" s="222" t="str">
        <f>계약현황공개!C13</f>
        <v>2024.11.12.</v>
      </c>
      <c r="C16" s="224" t="str">
        <f>계약현황공개!E13</f>
        <v>2024.11.23.</v>
      </c>
      <c r="D16" s="226">
        <f>계약현황공개!C11</f>
        <v>5232000</v>
      </c>
      <c r="E16" s="226">
        <f>계약현황공개!E12</f>
        <v>4970000</v>
      </c>
      <c r="F16" s="228">
        <f>계약현황공개!C12</f>
        <v>0.94992354740061158</v>
      </c>
    </row>
    <row r="17" spans="1:6" s="87" customFormat="1" ht="18.75" customHeight="1">
      <c r="A17" s="203"/>
      <c r="B17" s="223"/>
      <c r="C17" s="225"/>
      <c r="D17" s="227"/>
      <c r="E17" s="227"/>
      <c r="F17" s="229"/>
    </row>
    <row r="18" spans="1:6" s="87" customFormat="1" ht="18.75" customHeight="1">
      <c r="A18" s="202" t="s">
        <v>35</v>
      </c>
      <c r="B18" s="101" t="s">
        <v>36</v>
      </c>
      <c r="C18" s="101" t="s">
        <v>46</v>
      </c>
      <c r="D18" s="204" t="s">
        <v>37</v>
      </c>
      <c r="E18" s="205"/>
      <c r="F18" s="206"/>
    </row>
    <row r="19" spans="1:6" s="87" customFormat="1" ht="18.75" customHeight="1">
      <c r="A19" s="203"/>
      <c r="B19" s="55" t="str">
        <f>계약현황공개!E15</f>
        <v>㈜비글즈</v>
      </c>
      <c r="C19" s="7" t="s">
        <v>326</v>
      </c>
      <c r="D19" s="207" t="str">
        <f>계약현황공개!E16</f>
        <v>대전광역시 유성구 어은로51번길44, 지하 1층(어은동)</v>
      </c>
      <c r="E19" s="208"/>
      <c r="F19" s="209"/>
    </row>
    <row r="20" spans="1:6" s="87" customFormat="1" ht="18.75" customHeight="1">
      <c r="A20" s="100" t="s">
        <v>45</v>
      </c>
      <c r="B20" s="210" t="s">
        <v>116</v>
      </c>
      <c r="C20" s="211"/>
      <c r="D20" s="211"/>
      <c r="E20" s="211"/>
      <c r="F20" s="212"/>
    </row>
    <row r="21" spans="1:6" s="87" customFormat="1" ht="18.75" customHeight="1">
      <c r="A21" s="100" t="s">
        <v>43</v>
      </c>
      <c r="B21" s="210" t="s">
        <v>108</v>
      </c>
      <c r="C21" s="211"/>
      <c r="D21" s="211"/>
      <c r="E21" s="211"/>
      <c r="F21" s="212"/>
    </row>
    <row r="22" spans="1:6" s="87" customFormat="1" ht="18.75" customHeight="1" thickBot="1">
      <c r="A22" s="11" t="s">
        <v>38</v>
      </c>
      <c r="B22" s="213"/>
      <c r="C22" s="214"/>
      <c r="D22" s="214"/>
      <c r="E22" s="214"/>
      <c r="F22" s="215"/>
    </row>
    <row r="23" spans="1:6" ht="22.5" customHeight="1" thickTop="1">
      <c r="A23" s="10" t="s">
        <v>31</v>
      </c>
      <c r="B23" s="234" t="str">
        <f>계약현황공개!C17</f>
        <v>체지방측정기 구입</v>
      </c>
      <c r="C23" s="235"/>
      <c r="D23" s="235"/>
      <c r="E23" s="235"/>
      <c r="F23" s="236"/>
    </row>
    <row r="24" spans="1:6" ht="15">
      <c r="A24" s="202" t="s">
        <v>39</v>
      </c>
      <c r="B24" s="220" t="s">
        <v>32</v>
      </c>
      <c r="C24" s="220" t="s">
        <v>83</v>
      </c>
      <c r="D24" s="101" t="s">
        <v>40</v>
      </c>
      <c r="E24" s="101" t="s">
        <v>33</v>
      </c>
      <c r="F24" s="102" t="s">
        <v>44</v>
      </c>
    </row>
    <row r="25" spans="1:6" ht="15">
      <c r="A25" s="219"/>
      <c r="B25" s="221"/>
      <c r="C25" s="221"/>
      <c r="D25" s="12" t="s">
        <v>41</v>
      </c>
      <c r="E25" s="12" t="s">
        <v>34</v>
      </c>
      <c r="F25" s="13" t="s">
        <v>42</v>
      </c>
    </row>
    <row r="26" spans="1:6" ht="13.5" customHeight="1">
      <c r="A26" s="219"/>
      <c r="B26" s="222" t="str">
        <f>계약현황공개!C20</f>
        <v>2024.11.13.</v>
      </c>
      <c r="C26" s="224" t="str">
        <f>계약현황공개!E20</f>
        <v>2024.11.13.~12.13.</v>
      </c>
      <c r="D26" s="226">
        <f>계약현황공개!C18</f>
        <v>7037800</v>
      </c>
      <c r="E26" s="226">
        <f>계약현황공개!E18</f>
        <v>6535100</v>
      </c>
      <c r="F26" s="228">
        <f>계약현황공개!C19</f>
        <v>0.9285714285714286</v>
      </c>
    </row>
    <row r="27" spans="1:6" ht="13.5" customHeight="1">
      <c r="A27" s="203"/>
      <c r="B27" s="223"/>
      <c r="C27" s="225"/>
      <c r="D27" s="227"/>
      <c r="E27" s="227"/>
      <c r="F27" s="229"/>
    </row>
    <row r="28" spans="1:6" ht="14.25">
      <c r="A28" s="202" t="s">
        <v>35</v>
      </c>
      <c r="B28" s="101" t="s">
        <v>36</v>
      </c>
      <c r="C28" s="101" t="s">
        <v>46</v>
      </c>
      <c r="D28" s="204" t="s">
        <v>37</v>
      </c>
      <c r="E28" s="205"/>
      <c r="F28" s="206"/>
    </row>
    <row r="29" spans="1:6" ht="18" customHeight="1">
      <c r="A29" s="203"/>
      <c r="B29" s="55" t="str">
        <f>계약현황공개!E22</f>
        <v>서울지방조달청</v>
      </c>
      <c r="C29" s="7" t="s">
        <v>261</v>
      </c>
      <c r="D29" s="207" t="str">
        <f>계약현황공개!E23</f>
        <v>서울 서초구 반포대로 217(반포동 520-3)</v>
      </c>
      <c r="E29" s="208"/>
      <c r="F29" s="209"/>
    </row>
    <row r="30" spans="1:6" ht="20.25" customHeight="1">
      <c r="A30" s="100" t="s">
        <v>45</v>
      </c>
      <c r="B30" s="210" t="s">
        <v>116</v>
      </c>
      <c r="C30" s="211"/>
      <c r="D30" s="211"/>
      <c r="E30" s="211"/>
      <c r="F30" s="212"/>
    </row>
    <row r="31" spans="1:6" ht="22.5" customHeight="1">
      <c r="A31" s="100" t="s">
        <v>43</v>
      </c>
      <c r="B31" s="210" t="s">
        <v>108</v>
      </c>
      <c r="C31" s="211"/>
      <c r="D31" s="211"/>
      <c r="E31" s="211"/>
      <c r="F31" s="212"/>
    </row>
    <row r="32" spans="1:6" ht="15.75" thickBot="1">
      <c r="A32" s="11" t="s">
        <v>38</v>
      </c>
      <c r="B32" s="213" t="s">
        <v>229</v>
      </c>
      <c r="C32" s="214"/>
      <c r="D32" s="214"/>
      <c r="E32" s="214"/>
      <c r="F32" s="215"/>
    </row>
    <row r="33" spans="1:6" ht="22.5" customHeight="1" thickTop="1">
      <c r="A33" s="10" t="s">
        <v>31</v>
      </c>
      <c r="B33" s="216" t="str">
        <f>계약현황공개!C24</f>
        <v>2024. 성남 청년 창업지원 역량강화 프로젝트 『더 와플』 음향 및 영상장비 임차</v>
      </c>
      <c r="C33" s="217"/>
      <c r="D33" s="217"/>
      <c r="E33" s="217"/>
      <c r="F33" s="218"/>
    </row>
    <row r="34" spans="1:6" ht="15">
      <c r="A34" s="202" t="s">
        <v>39</v>
      </c>
      <c r="B34" s="220" t="s">
        <v>32</v>
      </c>
      <c r="C34" s="220" t="s">
        <v>83</v>
      </c>
      <c r="D34" s="101" t="s">
        <v>40</v>
      </c>
      <c r="E34" s="101" t="s">
        <v>33</v>
      </c>
      <c r="F34" s="102" t="s">
        <v>44</v>
      </c>
    </row>
    <row r="35" spans="1:6" ht="15">
      <c r="A35" s="219"/>
      <c r="B35" s="221"/>
      <c r="C35" s="221"/>
      <c r="D35" s="12" t="s">
        <v>41</v>
      </c>
      <c r="E35" s="12" t="s">
        <v>34</v>
      </c>
      <c r="F35" s="13" t="s">
        <v>42</v>
      </c>
    </row>
    <row r="36" spans="1:6" ht="13.5" customHeight="1">
      <c r="A36" s="219"/>
      <c r="B36" s="222" t="str">
        <f>계약현황공개!C27</f>
        <v>2024.11.18.</v>
      </c>
      <c r="C36" s="224" t="str">
        <f>계약현황공개!E27</f>
        <v>2024.11.23.</v>
      </c>
      <c r="D36" s="226">
        <f>계약현황공개!C25</f>
        <v>2590000</v>
      </c>
      <c r="E36" s="226">
        <f>계약현황공개!E26</f>
        <v>2410000</v>
      </c>
      <c r="F36" s="228">
        <f>계약현황공개!C26</f>
        <v>0.93050193050193053</v>
      </c>
    </row>
    <row r="37" spans="1:6" ht="13.5" customHeight="1">
      <c r="A37" s="203"/>
      <c r="B37" s="223"/>
      <c r="C37" s="225"/>
      <c r="D37" s="227"/>
      <c r="E37" s="227"/>
      <c r="F37" s="229"/>
    </row>
    <row r="38" spans="1:6" ht="14.25">
      <c r="A38" s="202" t="s">
        <v>35</v>
      </c>
      <c r="B38" s="101" t="s">
        <v>36</v>
      </c>
      <c r="C38" s="101" t="s">
        <v>46</v>
      </c>
      <c r="D38" s="204" t="s">
        <v>37</v>
      </c>
      <c r="E38" s="205"/>
      <c r="F38" s="206"/>
    </row>
    <row r="39" spans="1:6" ht="14.25">
      <c r="A39" s="203"/>
      <c r="B39" s="55" t="str">
        <f>계약현황공개!E29</f>
        <v>커넥티움</v>
      </c>
      <c r="C39" s="7" t="s">
        <v>327</v>
      </c>
      <c r="D39" s="207" t="str">
        <f>계약현황공개!E30</f>
        <v>경기도 화성시 동탄영천로 150, 제비동 18층 1801호(영천동, 현대실리콘앨리동탄)</v>
      </c>
      <c r="E39" s="208"/>
      <c r="F39" s="209"/>
    </row>
    <row r="40" spans="1:6" ht="19.5" customHeight="1">
      <c r="A40" s="100" t="s">
        <v>45</v>
      </c>
      <c r="B40" s="210" t="s">
        <v>116</v>
      </c>
      <c r="C40" s="211"/>
      <c r="D40" s="211"/>
      <c r="E40" s="211"/>
      <c r="F40" s="212"/>
    </row>
    <row r="41" spans="1:6" ht="19.5" customHeight="1">
      <c r="A41" s="100" t="s">
        <v>43</v>
      </c>
      <c r="B41" s="210" t="s">
        <v>108</v>
      </c>
      <c r="C41" s="211"/>
      <c r="D41" s="211"/>
      <c r="E41" s="211"/>
      <c r="F41" s="212"/>
    </row>
    <row r="42" spans="1:6" ht="15.75" thickBot="1">
      <c r="A42" s="11" t="s">
        <v>38</v>
      </c>
      <c r="B42" s="213"/>
      <c r="C42" s="214"/>
      <c r="D42" s="214"/>
      <c r="E42" s="214"/>
      <c r="F42" s="215"/>
    </row>
    <row r="43" spans="1:6" s="87" customFormat="1" ht="22.5" hidden="1" customHeight="1" thickTop="1">
      <c r="A43" s="10" t="s">
        <v>31</v>
      </c>
      <c r="B43" s="216" t="str">
        <f>계약현황공개!C31</f>
        <v xml:space="preserve">2024. 미래융합디자인플레이스 미금초 2학기 로봇·드론 프로그램 운영  </v>
      </c>
      <c r="C43" s="217"/>
      <c r="D43" s="217"/>
      <c r="E43" s="217"/>
      <c r="F43" s="218"/>
    </row>
    <row r="44" spans="1:6" s="87" customFormat="1" ht="15" hidden="1">
      <c r="A44" s="202" t="s">
        <v>39</v>
      </c>
      <c r="B44" s="220" t="s">
        <v>32</v>
      </c>
      <c r="C44" s="220" t="s">
        <v>83</v>
      </c>
      <c r="D44" s="101" t="s">
        <v>40</v>
      </c>
      <c r="E44" s="101" t="s">
        <v>33</v>
      </c>
      <c r="F44" s="102" t="s">
        <v>44</v>
      </c>
    </row>
    <row r="45" spans="1:6" s="87" customFormat="1" ht="15" hidden="1">
      <c r="A45" s="219"/>
      <c r="B45" s="221"/>
      <c r="C45" s="221"/>
      <c r="D45" s="12" t="s">
        <v>41</v>
      </c>
      <c r="E45" s="12" t="s">
        <v>34</v>
      </c>
      <c r="F45" s="13" t="s">
        <v>42</v>
      </c>
    </row>
    <row r="46" spans="1:6" s="87" customFormat="1" ht="13.5" hidden="1" customHeight="1">
      <c r="A46" s="219"/>
      <c r="B46" s="222" t="str">
        <f>계약현황공개!C34</f>
        <v>2024.10.23.</v>
      </c>
      <c r="C46" s="224" t="str">
        <f>계약현황공개!E34</f>
        <v>2024.11.04.~11.15.</v>
      </c>
      <c r="D46" s="226">
        <f>계약현황공개!C32</f>
        <v>6000000</v>
      </c>
      <c r="E46" s="226">
        <f>계약현황공개!E33</f>
        <v>5700000</v>
      </c>
      <c r="F46" s="228">
        <f>계약현황공개!C33</f>
        <v>0.95</v>
      </c>
    </row>
    <row r="47" spans="1:6" s="87" customFormat="1" ht="13.5" hidden="1" customHeight="1">
      <c r="A47" s="203"/>
      <c r="B47" s="223"/>
      <c r="C47" s="225"/>
      <c r="D47" s="227"/>
      <c r="E47" s="227"/>
      <c r="F47" s="229"/>
    </row>
    <row r="48" spans="1:6" s="87" customFormat="1" ht="14.25" hidden="1">
      <c r="A48" s="202" t="s">
        <v>35</v>
      </c>
      <c r="B48" s="101" t="s">
        <v>36</v>
      </c>
      <c r="C48" s="101" t="s">
        <v>46</v>
      </c>
      <c r="D48" s="204" t="s">
        <v>37</v>
      </c>
      <c r="E48" s="205"/>
      <c r="F48" s="206"/>
    </row>
    <row r="49" spans="1:6" s="87" customFormat="1" ht="14.25" hidden="1">
      <c r="A49" s="203"/>
      <c r="B49" s="55" t="str">
        <f>계약현황공개!E36</f>
        <v>㈜고영로보틱스</v>
      </c>
      <c r="C49" s="7" t="s">
        <v>272</v>
      </c>
      <c r="D49" s="207" t="str">
        <f>계약현황공개!E37</f>
        <v>경기도 부천시 평천로 655, 401동 8층 801호</v>
      </c>
      <c r="E49" s="208"/>
      <c r="F49" s="209"/>
    </row>
    <row r="50" spans="1:6" s="87" customFormat="1" ht="14.25" hidden="1" customHeight="1">
      <c r="A50" s="100" t="s">
        <v>45</v>
      </c>
      <c r="B50" s="210" t="s">
        <v>116</v>
      </c>
      <c r="C50" s="211"/>
      <c r="D50" s="211"/>
      <c r="E50" s="211"/>
      <c r="F50" s="212"/>
    </row>
    <row r="51" spans="1:6" s="87" customFormat="1" ht="14.25" hidden="1">
      <c r="A51" s="100" t="s">
        <v>43</v>
      </c>
      <c r="B51" s="210" t="s">
        <v>108</v>
      </c>
      <c r="C51" s="211"/>
      <c r="D51" s="211"/>
      <c r="E51" s="211"/>
      <c r="F51" s="212"/>
    </row>
    <row r="52" spans="1:6" s="87" customFormat="1" ht="15" hidden="1" thickBot="1">
      <c r="A52" s="11" t="s">
        <v>38</v>
      </c>
      <c r="B52" s="231"/>
      <c r="C52" s="232"/>
      <c r="D52" s="232"/>
      <c r="E52" s="232"/>
      <c r="F52" s="233"/>
    </row>
    <row r="53" spans="1:6" s="87" customFormat="1" ht="22.5" hidden="1" customHeight="1" thickTop="1">
      <c r="A53" s="10" t="s">
        <v>31</v>
      </c>
      <c r="B53" s="216" t="str">
        <f>계약현황공개!C38</f>
        <v>제15회 성남시청소년창의과학축제 전기설비</v>
      </c>
      <c r="C53" s="217"/>
      <c r="D53" s="217"/>
      <c r="E53" s="217"/>
      <c r="F53" s="218"/>
    </row>
    <row r="54" spans="1:6" s="87" customFormat="1" ht="15" hidden="1">
      <c r="A54" s="202" t="s">
        <v>39</v>
      </c>
      <c r="B54" s="220" t="s">
        <v>32</v>
      </c>
      <c r="C54" s="220" t="s">
        <v>83</v>
      </c>
      <c r="D54" s="101" t="s">
        <v>40</v>
      </c>
      <c r="E54" s="101" t="s">
        <v>33</v>
      </c>
      <c r="F54" s="102" t="s">
        <v>44</v>
      </c>
    </row>
    <row r="55" spans="1:6" s="87" customFormat="1" ht="15" hidden="1">
      <c r="A55" s="219"/>
      <c r="B55" s="221"/>
      <c r="C55" s="221"/>
      <c r="D55" s="12" t="s">
        <v>41</v>
      </c>
      <c r="E55" s="12" t="s">
        <v>34</v>
      </c>
      <c r="F55" s="13" t="s">
        <v>42</v>
      </c>
    </row>
    <row r="56" spans="1:6" s="87" customFormat="1" ht="13.5" hidden="1" customHeight="1">
      <c r="A56" s="219"/>
      <c r="B56" s="222" t="str">
        <f>계약현황공개!C41</f>
        <v>2024.08.12.</v>
      </c>
      <c r="C56" s="224" t="str">
        <f>계약현황공개!E41</f>
        <v>2024.10.4.~10.05.</v>
      </c>
      <c r="D56" s="226">
        <f>계약현황공개!C39</f>
        <v>5000000</v>
      </c>
      <c r="E56" s="226">
        <f>계약현황공개!E40</f>
        <v>4642000</v>
      </c>
      <c r="F56" s="228">
        <f>계약현황공개!C40</f>
        <v>0.9284</v>
      </c>
    </row>
    <row r="57" spans="1:6" s="87" customFormat="1" ht="13.5" hidden="1" customHeight="1">
      <c r="A57" s="203"/>
      <c r="B57" s="223"/>
      <c r="C57" s="225"/>
      <c r="D57" s="227"/>
      <c r="E57" s="227"/>
      <c r="F57" s="229"/>
    </row>
    <row r="58" spans="1:6" s="87" customFormat="1" ht="14.25" hidden="1">
      <c r="A58" s="202" t="s">
        <v>35</v>
      </c>
      <c r="B58" s="101" t="s">
        <v>36</v>
      </c>
      <c r="C58" s="101" t="s">
        <v>46</v>
      </c>
      <c r="D58" s="204" t="s">
        <v>37</v>
      </c>
      <c r="E58" s="205"/>
      <c r="F58" s="206"/>
    </row>
    <row r="59" spans="1:6" s="87" customFormat="1" ht="14.25" hidden="1">
      <c r="A59" s="203"/>
      <c r="B59" s="55" t="str">
        <f>계약현황공개!E43</f>
        <v>비엘컴퍼니</v>
      </c>
      <c r="C59" s="7" t="s">
        <v>253</v>
      </c>
      <c r="D59" s="207" t="str">
        <f>계약현황공개!E44</f>
        <v>성남시 중원구 도촌남로1478, 909-2053</v>
      </c>
      <c r="E59" s="208"/>
      <c r="F59" s="209"/>
    </row>
    <row r="60" spans="1:6" s="87" customFormat="1" ht="14.25" hidden="1" customHeight="1">
      <c r="A60" s="100" t="s">
        <v>45</v>
      </c>
      <c r="B60" s="210" t="s">
        <v>116</v>
      </c>
      <c r="C60" s="211"/>
      <c r="D60" s="211"/>
      <c r="E60" s="211"/>
      <c r="F60" s="212"/>
    </row>
    <row r="61" spans="1:6" s="87" customFormat="1" ht="14.25" hidden="1">
      <c r="A61" s="100" t="s">
        <v>43</v>
      </c>
      <c r="B61" s="210" t="s">
        <v>108</v>
      </c>
      <c r="C61" s="211"/>
      <c r="D61" s="211"/>
      <c r="E61" s="211"/>
      <c r="F61" s="212"/>
    </row>
    <row r="62" spans="1:6" s="87" customFormat="1" ht="15.75" hidden="1" thickBot="1">
      <c r="A62" s="11" t="s">
        <v>38</v>
      </c>
      <c r="B62" s="213"/>
      <c r="C62" s="214"/>
      <c r="D62" s="214"/>
      <c r="E62" s="214"/>
      <c r="F62" s="215"/>
    </row>
    <row r="63" spans="1:6" s="87" customFormat="1" ht="22.5" hidden="1" customHeight="1" thickTop="1">
      <c r="A63" s="10" t="s">
        <v>31</v>
      </c>
      <c r="B63" s="216" t="str">
        <f>계약현황공개!C45</f>
        <v xml:space="preserve">제15회 성남시청소년창의과학축제(AR)프로그램 운영 </v>
      </c>
      <c r="C63" s="217"/>
      <c r="D63" s="217"/>
      <c r="E63" s="217"/>
      <c r="F63" s="218"/>
    </row>
    <row r="64" spans="1:6" s="87" customFormat="1" ht="15" hidden="1">
      <c r="A64" s="202" t="s">
        <v>39</v>
      </c>
      <c r="B64" s="220" t="s">
        <v>32</v>
      </c>
      <c r="C64" s="220" t="s">
        <v>83</v>
      </c>
      <c r="D64" s="101" t="s">
        <v>40</v>
      </c>
      <c r="E64" s="101" t="s">
        <v>33</v>
      </c>
      <c r="F64" s="102" t="s">
        <v>44</v>
      </c>
    </row>
    <row r="65" spans="1:6" s="87" customFormat="1" ht="15" hidden="1">
      <c r="A65" s="219"/>
      <c r="B65" s="221"/>
      <c r="C65" s="221"/>
      <c r="D65" s="12" t="s">
        <v>41</v>
      </c>
      <c r="E65" s="12" t="s">
        <v>34</v>
      </c>
      <c r="F65" s="13" t="s">
        <v>42</v>
      </c>
    </row>
    <row r="66" spans="1:6" s="87" customFormat="1" ht="13.5" hidden="1" customHeight="1">
      <c r="A66" s="219"/>
      <c r="B66" s="222" t="str">
        <f>계약현황공개!C48</f>
        <v>2024.08.12.</v>
      </c>
      <c r="C66" s="224" t="str">
        <f>계약현황공개!E48</f>
        <v>2024.10.05.</v>
      </c>
      <c r="D66" s="226">
        <f>계약현황공개!C46</f>
        <v>2310000</v>
      </c>
      <c r="E66" s="226">
        <f>계약현황공개!E47</f>
        <v>2200000</v>
      </c>
      <c r="F66" s="228">
        <f>계약현황공개!C47</f>
        <v>0.95238095238095233</v>
      </c>
    </row>
    <row r="67" spans="1:6" s="87" customFormat="1" ht="13.5" hidden="1" customHeight="1">
      <c r="A67" s="203"/>
      <c r="B67" s="223"/>
      <c r="C67" s="225"/>
      <c r="D67" s="227"/>
      <c r="E67" s="227"/>
      <c r="F67" s="229"/>
    </row>
    <row r="68" spans="1:6" s="87" customFormat="1" ht="14.25" hidden="1">
      <c r="A68" s="202" t="s">
        <v>35</v>
      </c>
      <c r="B68" s="101" t="s">
        <v>36</v>
      </c>
      <c r="C68" s="101" t="s">
        <v>46</v>
      </c>
      <c r="D68" s="204" t="s">
        <v>37</v>
      </c>
      <c r="E68" s="205"/>
      <c r="F68" s="206"/>
    </row>
    <row r="69" spans="1:6" s="87" customFormat="1" ht="14.25" hidden="1">
      <c r="A69" s="203"/>
      <c r="B69" s="55" t="str">
        <f>계약현황공개!E50</f>
        <v>㈜리모샷</v>
      </c>
      <c r="C69" s="7" t="s">
        <v>254</v>
      </c>
      <c r="D69" s="207" t="str">
        <f>계약현황공개!E51</f>
        <v>대전광역시 유성구 노은동로 75번길 89, 한밭빌딩 303호</v>
      </c>
      <c r="E69" s="208"/>
      <c r="F69" s="209"/>
    </row>
    <row r="70" spans="1:6" s="87" customFormat="1" ht="14.25" hidden="1" customHeight="1">
      <c r="A70" s="100" t="s">
        <v>45</v>
      </c>
      <c r="B70" s="210" t="s">
        <v>116</v>
      </c>
      <c r="C70" s="211"/>
      <c r="D70" s="211"/>
      <c r="E70" s="211"/>
      <c r="F70" s="212"/>
    </row>
    <row r="71" spans="1:6" s="87" customFormat="1" ht="14.25" hidden="1">
      <c r="A71" s="100" t="s">
        <v>43</v>
      </c>
      <c r="B71" s="210" t="s">
        <v>108</v>
      </c>
      <c r="C71" s="211"/>
      <c r="D71" s="211"/>
      <c r="E71" s="211"/>
      <c r="F71" s="212"/>
    </row>
    <row r="72" spans="1:6" s="87" customFormat="1" ht="15.75" hidden="1" thickBot="1">
      <c r="A72" s="11" t="s">
        <v>38</v>
      </c>
      <c r="B72" s="213"/>
      <c r="C72" s="214"/>
      <c r="D72" s="214"/>
      <c r="E72" s="214"/>
      <c r="F72" s="215"/>
    </row>
    <row r="73" spans="1:6" s="87" customFormat="1" ht="22.5" hidden="1" customHeight="1" thickTop="1">
      <c r="A73" s="10" t="s">
        <v>31</v>
      </c>
      <c r="B73" s="216" t="str">
        <f>계약현황공개!C52</f>
        <v>제15회 성남시청소년창의과학축제 창의융합과학 운영물품 구입</v>
      </c>
      <c r="C73" s="217"/>
      <c r="D73" s="217"/>
      <c r="E73" s="217"/>
      <c r="F73" s="218"/>
    </row>
    <row r="74" spans="1:6" s="87" customFormat="1" ht="15" hidden="1">
      <c r="A74" s="202" t="s">
        <v>39</v>
      </c>
      <c r="B74" s="220" t="s">
        <v>32</v>
      </c>
      <c r="C74" s="220" t="s">
        <v>83</v>
      </c>
      <c r="D74" s="101" t="s">
        <v>40</v>
      </c>
      <c r="E74" s="101" t="s">
        <v>33</v>
      </c>
      <c r="F74" s="102" t="s">
        <v>44</v>
      </c>
    </row>
    <row r="75" spans="1:6" s="87" customFormat="1" ht="15" hidden="1">
      <c r="A75" s="219"/>
      <c r="B75" s="221"/>
      <c r="C75" s="221"/>
      <c r="D75" s="12" t="s">
        <v>41</v>
      </c>
      <c r="E75" s="12" t="s">
        <v>34</v>
      </c>
      <c r="F75" s="13" t="s">
        <v>42</v>
      </c>
    </row>
    <row r="76" spans="1:6" s="87" customFormat="1" ht="13.5" hidden="1" customHeight="1">
      <c r="A76" s="219"/>
      <c r="B76" s="222" t="str">
        <f>계약현황공개!C55</f>
        <v>2024.08.13.</v>
      </c>
      <c r="C76" s="224" t="str">
        <f>계약현황공개!E55</f>
        <v>2024.08.13.~09.13.</v>
      </c>
      <c r="D76" s="226">
        <f>계약현황공개!C53</f>
        <v>8700000</v>
      </c>
      <c r="E76" s="226">
        <f>계약현황공개!E54</f>
        <v>8250000</v>
      </c>
      <c r="F76" s="228">
        <f>계약현황공개!C54</f>
        <v>0.94827586206896552</v>
      </c>
    </row>
    <row r="77" spans="1:6" s="87" customFormat="1" ht="13.5" hidden="1" customHeight="1">
      <c r="A77" s="203"/>
      <c r="B77" s="223"/>
      <c r="C77" s="225"/>
      <c r="D77" s="227"/>
      <c r="E77" s="227"/>
      <c r="F77" s="229"/>
    </row>
    <row r="78" spans="1:6" s="87" customFormat="1" ht="14.25" hidden="1">
      <c r="A78" s="202" t="s">
        <v>35</v>
      </c>
      <c r="B78" s="101" t="s">
        <v>36</v>
      </c>
      <c r="C78" s="101" t="s">
        <v>46</v>
      </c>
      <c r="D78" s="204" t="s">
        <v>37</v>
      </c>
      <c r="E78" s="205"/>
      <c r="F78" s="206"/>
    </row>
    <row r="79" spans="1:6" s="87" customFormat="1" ht="14.25" hidden="1">
      <c r="A79" s="203"/>
      <c r="B79" s="55" t="str">
        <f>계약현황공개!E57</f>
        <v>동원교육기자재</v>
      </c>
      <c r="C79" s="103" t="s">
        <v>255</v>
      </c>
      <c r="D79" s="207" t="str">
        <f>계약현황공개!E58</f>
        <v>성남시 분당구 백현로156번길 17-5, 102호(정자동)</v>
      </c>
      <c r="E79" s="208"/>
      <c r="F79" s="209"/>
    </row>
    <row r="80" spans="1:6" s="87" customFormat="1" ht="14.25" hidden="1" customHeight="1">
      <c r="A80" s="100" t="s">
        <v>45</v>
      </c>
      <c r="B80" s="210" t="s">
        <v>116</v>
      </c>
      <c r="C80" s="211"/>
      <c r="D80" s="211"/>
      <c r="E80" s="211"/>
      <c r="F80" s="212"/>
    </row>
    <row r="81" spans="1:6" s="87" customFormat="1" ht="14.25" hidden="1">
      <c r="A81" s="100" t="s">
        <v>43</v>
      </c>
      <c r="B81" s="210" t="s">
        <v>108</v>
      </c>
      <c r="C81" s="211"/>
      <c r="D81" s="211"/>
      <c r="E81" s="211"/>
      <c r="F81" s="212"/>
    </row>
    <row r="82" spans="1:6" s="87" customFormat="1" ht="15.75" hidden="1" thickBot="1">
      <c r="A82" s="11" t="s">
        <v>38</v>
      </c>
      <c r="B82" s="213"/>
      <c r="C82" s="214"/>
      <c r="D82" s="214"/>
      <c r="E82" s="214"/>
      <c r="F82" s="215"/>
    </row>
    <row r="83" spans="1:6" s="87" customFormat="1" ht="22.5" hidden="1" customHeight="1" thickTop="1">
      <c r="A83" s="10" t="s">
        <v>31</v>
      </c>
      <c r="B83" s="216" t="str">
        <f>계약현황공개!C59</f>
        <v>제15회 성남시청소년창의과학축제 VR 영상 제작</v>
      </c>
      <c r="C83" s="217"/>
      <c r="D83" s="217"/>
      <c r="E83" s="217"/>
      <c r="F83" s="218"/>
    </row>
    <row r="84" spans="1:6" s="87" customFormat="1" ht="15" hidden="1">
      <c r="A84" s="202" t="s">
        <v>39</v>
      </c>
      <c r="B84" s="220" t="s">
        <v>32</v>
      </c>
      <c r="C84" s="220" t="s">
        <v>83</v>
      </c>
      <c r="D84" s="101" t="s">
        <v>40</v>
      </c>
      <c r="E84" s="101" t="s">
        <v>33</v>
      </c>
      <c r="F84" s="102" t="s">
        <v>44</v>
      </c>
    </row>
    <row r="85" spans="1:6" s="87" customFormat="1" ht="15" hidden="1">
      <c r="A85" s="219"/>
      <c r="B85" s="221"/>
      <c r="C85" s="221"/>
      <c r="D85" s="12" t="s">
        <v>41</v>
      </c>
      <c r="E85" s="12" t="s">
        <v>34</v>
      </c>
      <c r="F85" s="13" t="s">
        <v>42</v>
      </c>
    </row>
    <row r="86" spans="1:6" s="87" customFormat="1" ht="13.5" hidden="1" customHeight="1">
      <c r="A86" s="219"/>
      <c r="B86" s="222" t="str">
        <f>계약현황공개!C62</f>
        <v>2024.08.20.</v>
      </c>
      <c r="C86" s="224" t="str">
        <f>계약현황공개!E62</f>
        <v>2024.08.20.~09.30.</v>
      </c>
      <c r="D86" s="226">
        <f>계약현황공개!C60</f>
        <v>5445000</v>
      </c>
      <c r="E86" s="226">
        <f>계약현황공개!E61</f>
        <v>5000000</v>
      </c>
      <c r="F86" s="228">
        <f>계약현황공개!C61</f>
        <v>0.91827364554637281</v>
      </c>
    </row>
    <row r="87" spans="1:6" s="87" customFormat="1" ht="13.5" hidden="1" customHeight="1">
      <c r="A87" s="203"/>
      <c r="B87" s="223"/>
      <c r="C87" s="225"/>
      <c r="D87" s="227"/>
      <c r="E87" s="227"/>
      <c r="F87" s="229"/>
    </row>
    <row r="88" spans="1:6" s="87" customFormat="1" ht="14.25" hidden="1">
      <c r="A88" s="202" t="s">
        <v>35</v>
      </c>
      <c r="B88" s="101" t="s">
        <v>36</v>
      </c>
      <c r="C88" s="101" t="s">
        <v>46</v>
      </c>
      <c r="D88" s="204" t="s">
        <v>37</v>
      </c>
      <c r="E88" s="205"/>
      <c r="F88" s="206"/>
    </row>
    <row r="89" spans="1:6" s="87" customFormat="1" ht="14.25" hidden="1">
      <c r="A89" s="203"/>
      <c r="B89" s="55" t="str">
        <f>계약현황공개!E64</f>
        <v>㈜알파서클</v>
      </c>
      <c r="C89" s="103" t="s">
        <v>256</v>
      </c>
      <c r="D89" s="207" t="str">
        <f>계약현황공개!E65</f>
        <v>성남시 분당구 판교로 289번길 20, 경기스타트업캠퍼스 1동 8층 1호</v>
      </c>
      <c r="E89" s="208"/>
      <c r="F89" s="209"/>
    </row>
    <row r="90" spans="1:6" s="87" customFormat="1" ht="14.25" hidden="1" customHeight="1">
      <c r="A90" s="100" t="s">
        <v>45</v>
      </c>
      <c r="B90" s="210" t="s">
        <v>116</v>
      </c>
      <c r="C90" s="211"/>
      <c r="D90" s="211"/>
      <c r="E90" s="211"/>
      <c r="F90" s="212"/>
    </row>
    <row r="91" spans="1:6" s="87" customFormat="1" ht="14.25" hidden="1">
      <c r="A91" s="100" t="s">
        <v>43</v>
      </c>
      <c r="B91" s="210" t="s">
        <v>108</v>
      </c>
      <c r="C91" s="211"/>
      <c r="D91" s="211"/>
      <c r="E91" s="211"/>
      <c r="F91" s="212"/>
    </row>
    <row r="92" spans="1:6" s="87" customFormat="1" ht="15.75" hidden="1" thickBot="1">
      <c r="A92" s="11" t="s">
        <v>38</v>
      </c>
      <c r="B92" s="213"/>
      <c r="C92" s="214"/>
      <c r="D92" s="214"/>
      <c r="E92" s="214"/>
      <c r="F92" s="215"/>
    </row>
    <row r="93" spans="1:6" s="87" customFormat="1" ht="22.5" hidden="1" customHeight="1" thickTop="1">
      <c r="A93" s="10" t="s">
        <v>31</v>
      </c>
      <c r="B93" s="216" t="str">
        <f>계약현황공개!C66</f>
        <v>2024년 놀부심 다문화 가족캠프 버스 임차</v>
      </c>
      <c r="C93" s="217"/>
      <c r="D93" s="217"/>
      <c r="E93" s="217"/>
      <c r="F93" s="218"/>
    </row>
    <row r="94" spans="1:6" s="87" customFormat="1" ht="15" hidden="1">
      <c r="A94" s="202" t="s">
        <v>39</v>
      </c>
      <c r="B94" s="220" t="s">
        <v>32</v>
      </c>
      <c r="C94" s="220" t="s">
        <v>83</v>
      </c>
      <c r="D94" s="101" t="s">
        <v>40</v>
      </c>
      <c r="E94" s="101" t="s">
        <v>33</v>
      </c>
      <c r="F94" s="102" t="s">
        <v>44</v>
      </c>
    </row>
    <row r="95" spans="1:6" s="87" customFormat="1" ht="15" hidden="1">
      <c r="A95" s="219"/>
      <c r="B95" s="221"/>
      <c r="C95" s="221"/>
      <c r="D95" s="12" t="s">
        <v>41</v>
      </c>
      <c r="E95" s="12" t="s">
        <v>34</v>
      </c>
      <c r="F95" s="13" t="s">
        <v>42</v>
      </c>
    </row>
    <row r="96" spans="1:6" s="87" customFormat="1" ht="13.5" hidden="1" customHeight="1">
      <c r="A96" s="219"/>
      <c r="B96" s="222" t="str">
        <f>계약현황공개!C69</f>
        <v>2024.08.28.</v>
      </c>
      <c r="C96" s="230" t="str">
        <f>계약현황공개!E69</f>
        <v>2024.09.07.~09.08.</v>
      </c>
      <c r="D96" s="226">
        <f>계약현황공개!C67</f>
        <v>1380000</v>
      </c>
      <c r="E96" s="226">
        <f>계약현황공개!E67</f>
        <v>1320000</v>
      </c>
      <c r="F96" s="228">
        <f>계약현황공개!C68</f>
        <v>0.95652173913043481</v>
      </c>
    </row>
    <row r="97" spans="1:6" s="87" customFormat="1" ht="13.5" hidden="1" customHeight="1">
      <c r="A97" s="203"/>
      <c r="B97" s="223"/>
      <c r="C97" s="225"/>
      <c r="D97" s="227"/>
      <c r="E97" s="227"/>
      <c r="F97" s="229"/>
    </row>
    <row r="98" spans="1:6" s="87" customFormat="1" ht="14.25" hidden="1">
      <c r="A98" s="202" t="s">
        <v>35</v>
      </c>
      <c r="B98" s="101" t="s">
        <v>36</v>
      </c>
      <c r="C98" s="101" t="s">
        <v>46</v>
      </c>
      <c r="D98" s="204" t="s">
        <v>37</v>
      </c>
      <c r="E98" s="205"/>
      <c r="F98" s="206"/>
    </row>
    <row r="99" spans="1:6" s="87" customFormat="1" ht="14.25" hidden="1">
      <c r="A99" s="203"/>
      <c r="B99" s="55" t="str">
        <f>계약현황공개!E71</f>
        <v>㈜스마트여행사</v>
      </c>
      <c r="C99" s="7" t="s">
        <v>257</v>
      </c>
      <c r="D99" s="207" t="str">
        <f>계약현황공개!E72</f>
        <v>성남시 분당구 성남대로 916번길 5(야탑동)</v>
      </c>
      <c r="E99" s="208"/>
      <c r="F99" s="209"/>
    </row>
    <row r="100" spans="1:6" s="87" customFormat="1" ht="14.25" hidden="1" customHeight="1">
      <c r="A100" s="100" t="s">
        <v>45</v>
      </c>
      <c r="B100" s="210" t="s">
        <v>116</v>
      </c>
      <c r="C100" s="211"/>
      <c r="D100" s="211"/>
      <c r="E100" s="211"/>
      <c r="F100" s="212"/>
    </row>
    <row r="101" spans="1:6" s="87" customFormat="1" ht="14.25" hidden="1">
      <c r="A101" s="100" t="s">
        <v>43</v>
      </c>
      <c r="B101" s="210" t="s">
        <v>108</v>
      </c>
      <c r="C101" s="211"/>
      <c r="D101" s="211"/>
      <c r="E101" s="211"/>
      <c r="F101" s="212"/>
    </row>
    <row r="102" spans="1:6" s="87" customFormat="1" ht="15.75" hidden="1" thickBot="1">
      <c r="A102" s="11" t="s">
        <v>38</v>
      </c>
      <c r="B102" s="213" t="s">
        <v>195</v>
      </c>
      <c r="C102" s="214"/>
      <c r="D102" s="214"/>
      <c r="E102" s="214"/>
      <c r="F102" s="215"/>
    </row>
    <row r="103" spans="1:6" s="87" customFormat="1" ht="22.5" hidden="1" customHeight="1" thickTop="1">
      <c r="A103" s="10" t="s">
        <v>31</v>
      </c>
      <c r="B103" s="216" t="str">
        <f>계약현황공개!C73</f>
        <v>2024년 인터넷전화 신청</v>
      </c>
      <c r="C103" s="217"/>
      <c r="D103" s="217"/>
      <c r="E103" s="217"/>
      <c r="F103" s="218"/>
    </row>
    <row r="104" spans="1:6" s="87" customFormat="1" ht="15" hidden="1">
      <c r="A104" s="202" t="s">
        <v>39</v>
      </c>
      <c r="B104" s="220" t="s">
        <v>32</v>
      </c>
      <c r="C104" s="220" t="s">
        <v>83</v>
      </c>
      <c r="D104" s="101" t="s">
        <v>40</v>
      </c>
      <c r="E104" s="101" t="s">
        <v>33</v>
      </c>
      <c r="F104" s="102" t="s">
        <v>44</v>
      </c>
    </row>
    <row r="105" spans="1:6" s="87" customFormat="1" ht="15" hidden="1">
      <c r="A105" s="219"/>
      <c r="B105" s="221"/>
      <c r="C105" s="221"/>
      <c r="D105" s="12" t="s">
        <v>41</v>
      </c>
      <c r="E105" s="12" t="s">
        <v>34</v>
      </c>
      <c r="F105" s="13" t="s">
        <v>42</v>
      </c>
    </row>
    <row r="106" spans="1:6" s="87" customFormat="1" ht="13.5" hidden="1" customHeight="1">
      <c r="A106" s="219"/>
      <c r="B106" s="222" t="str">
        <f>계약현황공개!C76</f>
        <v>2023.12.26.</v>
      </c>
      <c r="C106" s="230" t="str">
        <f>계약현황공개!E76</f>
        <v>2024.01.01.~12.31.</v>
      </c>
      <c r="D106" s="226">
        <f>계약현황공개!C74</f>
        <v>2103600</v>
      </c>
      <c r="E106" s="226">
        <f>계약현황공개!E74</f>
        <v>2103600</v>
      </c>
      <c r="F106" s="228">
        <f>계약현황공개!C75</f>
        <v>1</v>
      </c>
    </row>
    <row r="107" spans="1:6" s="87" customFormat="1" ht="13.5" hidden="1" customHeight="1">
      <c r="A107" s="203"/>
      <c r="B107" s="223"/>
      <c r="C107" s="225"/>
      <c r="D107" s="227"/>
      <c r="E107" s="227"/>
      <c r="F107" s="229"/>
    </row>
    <row r="108" spans="1:6" s="87" customFormat="1" ht="14.25" hidden="1">
      <c r="A108" s="202" t="s">
        <v>35</v>
      </c>
      <c r="B108" s="101" t="s">
        <v>36</v>
      </c>
      <c r="C108" s="101" t="s">
        <v>46</v>
      </c>
      <c r="D108" s="204" t="s">
        <v>37</v>
      </c>
      <c r="E108" s="205"/>
      <c r="F108" s="206"/>
    </row>
    <row r="109" spans="1:6" s="87" customFormat="1" ht="14.25" hidden="1">
      <c r="A109" s="203"/>
      <c r="B109" s="55" t="str">
        <f>계약현황공개!E78</f>
        <v>케이티</v>
      </c>
      <c r="C109" s="7" t="s">
        <v>193</v>
      </c>
      <c r="D109" s="207" t="str">
        <f>계약현황공개!E79</f>
        <v>경기도 성남시 분당구 불정로 90(정자동)</v>
      </c>
      <c r="E109" s="208"/>
      <c r="F109" s="209"/>
    </row>
    <row r="110" spans="1:6" s="87" customFormat="1" ht="14.25" hidden="1" customHeight="1">
      <c r="A110" s="100" t="s">
        <v>45</v>
      </c>
      <c r="B110" s="210" t="s">
        <v>116</v>
      </c>
      <c r="C110" s="211"/>
      <c r="D110" s="211"/>
      <c r="E110" s="211"/>
      <c r="F110" s="212"/>
    </row>
    <row r="111" spans="1:6" s="87" customFormat="1" ht="14.25" hidden="1">
      <c r="A111" s="100" t="s">
        <v>43</v>
      </c>
      <c r="B111" s="210" t="s">
        <v>108</v>
      </c>
      <c r="C111" s="211"/>
      <c r="D111" s="211"/>
      <c r="E111" s="211"/>
      <c r="F111" s="212"/>
    </row>
    <row r="112" spans="1:6" s="87" customFormat="1" ht="15.75" hidden="1" thickBot="1">
      <c r="A112" s="11" t="s">
        <v>38</v>
      </c>
      <c r="B112" s="213" t="s">
        <v>196</v>
      </c>
      <c r="C112" s="214"/>
      <c r="D112" s="214"/>
      <c r="E112" s="214"/>
      <c r="F112" s="215"/>
    </row>
    <row r="113" spans="1:6" s="87" customFormat="1" ht="22.5" hidden="1" customHeight="1" thickTop="1">
      <c r="A113" s="10" t="s">
        <v>31</v>
      </c>
      <c r="B113" s="216" t="str">
        <f>계약현황공개!C80</f>
        <v>2024년 보안 시스템 위탁관리</v>
      </c>
      <c r="C113" s="217"/>
      <c r="D113" s="217"/>
      <c r="E113" s="217"/>
      <c r="F113" s="218"/>
    </row>
    <row r="114" spans="1:6" s="87" customFormat="1" ht="15" hidden="1">
      <c r="A114" s="202" t="s">
        <v>39</v>
      </c>
      <c r="B114" s="220" t="s">
        <v>32</v>
      </c>
      <c r="C114" s="220" t="s">
        <v>83</v>
      </c>
      <c r="D114" s="101" t="s">
        <v>40</v>
      </c>
      <c r="E114" s="101" t="s">
        <v>33</v>
      </c>
      <c r="F114" s="102" t="s">
        <v>44</v>
      </c>
    </row>
    <row r="115" spans="1:6" s="87" customFormat="1" ht="15" hidden="1">
      <c r="A115" s="219"/>
      <c r="B115" s="221"/>
      <c r="C115" s="221"/>
      <c r="D115" s="12" t="s">
        <v>41</v>
      </c>
      <c r="E115" s="12" t="s">
        <v>34</v>
      </c>
      <c r="F115" s="13" t="s">
        <v>42</v>
      </c>
    </row>
    <row r="116" spans="1:6" s="87" customFormat="1" ht="13.5" hidden="1" customHeight="1">
      <c r="A116" s="219"/>
      <c r="B116" s="222" t="str">
        <f>계약현황공개!C83</f>
        <v>2023.12.26.</v>
      </c>
      <c r="C116" s="224" t="str">
        <f>계약현황공개!E83</f>
        <v>2024.01.01.~12.31.</v>
      </c>
      <c r="D116" s="226">
        <f>계약현황공개!C81</f>
        <v>3480000</v>
      </c>
      <c r="E116" s="226">
        <f>계약현황공개!E81</f>
        <v>3366000</v>
      </c>
      <c r="F116" s="228">
        <f>계약현황공개!C82</f>
        <v>0.96724137931034482</v>
      </c>
    </row>
    <row r="117" spans="1:6" s="87" customFormat="1" ht="13.5" hidden="1" customHeight="1">
      <c r="A117" s="203"/>
      <c r="B117" s="223"/>
      <c r="C117" s="225"/>
      <c r="D117" s="227"/>
      <c r="E117" s="227"/>
      <c r="F117" s="229"/>
    </row>
    <row r="118" spans="1:6" s="87" customFormat="1" ht="14.25" hidden="1">
      <c r="A118" s="202" t="s">
        <v>35</v>
      </c>
      <c r="B118" s="101" t="s">
        <v>36</v>
      </c>
      <c r="C118" s="101" t="s">
        <v>46</v>
      </c>
      <c r="D118" s="204" t="s">
        <v>37</v>
      </c>
      <c r="E118" s="205"/>
      <c r="F118" s="206"/>
    </row>
    <row r="119" spans="1:6" s="87" customFormat="1" ht="14.25" hidden="1">
      <c r="A119" s="203"/>
      <c r="B119" s="55" t="str">
        <f>계약현황공개!E85</f>
        <v>㈜에스원</v>
      </c>
      <c r="C119" s="7" t="s">
        <v>194</v>
      </c>
      <c r="D119" s="207" t="str">
        <f>계약현황공개!E86</f>
        <v>성남시 수정구 양지동 262</v>
      </c>
      <c r="E119" s="208"/>
      <c r="F119" s="209"/>
    </row>
    <row r="120" spans="1:6" s="87" customFormat="1" ht="14.25" hidden="1" customHeight="1">
      <c r="A120" s="100" t="s">
        <v>45</v>
      </c>
      <c r="B120" s="210" t="s">
        <v>116</v>
      </c>
      <c r="C120" s="211"/>
      <c r="D120" s="211"/>
      <c r="E120" s="211"/>
      <c r="F120" s="212"/>
    </row>
    <row r="121" spans="1:6" s="87" customFormat="1" ht="14.25" hidden="1">
      <c r="A121" s="100" t="s">
        <v>43</v>
      </c>
      <c r="B121" s="210" t="s">
        <v>108</v>
      </c>
      <c r="C121" s="211"/>
      <c r="D121" s="211"/>
      <c r="E121" s="211"/>
      <c r="F121" s="212"/>
    </row>
    <row r="122" spans="1:6" s="87" customFormat="1" ht="15.75" hidden="1" thickBot="1">
      <c r="A122" s="11" t="s">
        <v>38</v>
      </c>
      <c r="B122" s="213"/>
      <c r="C122" s="214"/>
      <c r="D122" s="214"/>
      <c r="E122" s="214"/>
      <c r="F122" s="215"/>
    </row>
    <row r="123" spans="1:6" s="87" customFormat="1" ht="22.5" hidden="1" customHeight="1" thickTop="1">
      <c r="A123" s="10" t="s">
        <v>31</v>
      </c>
      <c r="B123" s="216" t="str">
        <f>계약현황공개!C87</f>
        <v>2024. 방역 · 소독</v>
      </c>
      <c r="C123" s="217"/>
      <c r="D123" s="217"/>
      <c r="E123" s="217"/>
      <c r="F123" s="218"/>
    </row>
    <row r="124" spans="1:6" s="87" customFormat="1" ht="15" hidden="1">
      <c r="A124" s="202" t="s">
        <v>39</v>
      </c>
      <c r="B124" s="220" t="s">
        <v>32</v>
      </c>
      <c r="C124" s="220" t="s">
        <v>83</v>
      </c>
      <c r="D124" s="101" t="s">
        <v>40</v>
      </c>
      <c r="E124" s="101" t="s">
        <v>33</v>
      </c>
      <c r="F124" s="102" t="s">
        <v>44</v>
      </c>
    </row>
    <row r="125" spans="1:6" s="87" customFormat="1" ht="15" hidden="1">
      <c r="A125" s="219"/>
      <c r="B125" s="221"/>
      <c r="C125" s="221"/>
      <c r="D125" s="12" t="s">
        <v>41</v>
      </c>
      <c r="E125" s="12" t="s">
        <v>34</v>
      </c>
      <c r="F125" s="13" t="s">
        <v>42</v>
      </c>
    </row>
    <row r="126" spans="1:6" s="87" customFormat="1" ht="13.5" hidden="1" customHeight="1">
      <c r="A126" s="219"/>
      <c r="B126" s="222" t="str">
        <f>계약현황공개!C90</f>
        <v>2023.12.28.</v>
      </c>
      <c r="C126" s="224" t="str">
        <f>계약현황공개!E90</f>
        <v>2024.01.01.~12.31.</v>
      </c>
      <c r="D126" s="226">
        <f>계약현황공개!C88</f>
        <v>3321740</v>
      </c>
      <c r="E126" s="226">
        <f>계약현황공개!E88</f>
        <v>2988000</v>
      </c>
      <c r="F126" s="228">
        <f>계약현황공개!C89</f>
        <v>0.89952856033283757</v>
      </c>
    </row>
    <row r="127" spans="1:6" s="87" customFormat="1" ht="13.5" hidden="1" customHeight="1">
      <c r="A127" s="203"/>
      <c r="B127" s="223"/>
      <c r="C127" s="225"/>
      <c r="D127" s="227"/>
      <c r="E127" s="227"/>
      <c r="F127" s="229"/>
    </row>
    <row r="128" spans="1:6" s="87" customFormat="1" ht="14.25" hidden="1">
      <c r="A128" s="202" t="s">
        <v>35</v>
      </c>
      <c r="B128" s="101" t="s">
        <v>36</v>
      </c>
      <c r="C128" s="101" t="s">
        <v>46</v>
      </c>
      <c r="D128" s="204" t="s">
        <v>37</v>
      </c>
      <c r="E128" s="205"/>
      <c r="F128" s="206"/>
    </row>
    <row r="129" spans="1:6" s="87" customFormat="1" ht="14.25" hidden="1">
      <c r="A129" s="203"/>
      <c r="B129" s="55" t="str">
        <f>계약현황공개!E92</f>
        <v>삼우개발</v>
      </c>
      <c r="C129" s="7" t="s">
        <v>171</v>
      </c>
      <c r="D129" s="207" t="str">
        <f>계약현황공개!E93</f>
        <v>성남시 중원구 원터로105번길 12(성남동)</v>
      </c>
      <c r="E129" s="208"/>
      <c r="F129" s="209"/>
    </row>
    <row r="130" spans="1:6" s="87" customFormat="1" ht="14.25" hidden="1" customHeight="1">
      <c r="A130" s="100" t="s">
        <v>45</v>
      </c>
      <c r="B130" s="210" t="s">
        <v>116</v>
      </c>
      <c r="C130" s="211"/>
      <c r="D130" s="211"/>
      <c r="E130" s="211"/>
      <c r="F130" s="212"/>
    </row>
    <row r="131" spans="1:6" s="87" customFormat="1" ht="14.25" hidden="1">
      <c r="A131" s="100" t="s">
        <v>43</v>
      </c>
      <c r="B131" s="210" t="s">
        <v>108</v>
      </c>
      <c r="C131" s="211"/>
      <c r="D131" s="211"/>
      <c r="E131" s="211"/>
      <c r="F131" s="212"/>
    </row>
    <row r="132" spans="1:6" s="87" customFormat="1" ht="15.75" hidden="1" thickBot="1">
      <c r="A132" s="11" t="s">
        <v>38</v>
      </c>
      <c r="B132" s="213"/>
      <c r="C132" s="214"/>
      <c r="D132" s="214"/>
      <c r="E132" s="214"/>
      <c r="F132" s="215"/>
    </row>
    <row r="133" spans="1:6" s="87" customFormat="1" ht="22.5" hidden="1" customHeight="1" thickTop="1">
      <c r="A133" s="10" t="s">
        <v>31</v>
      </c>
      <c r="B133" s="216" t="str">
        <f>계약현황공개!C94</f>
        <v>강의실 책상 구입</v>
      </c>
      <c r="C133" s="217"/>
      <c r="D133" s="217"/>
      <c r="E133" s="217"/>
      <c r="F133" s="218"/>
    </row>
    <row r="134" spans="1:6" s="87" customFormat="1" ht="15" hidden="1">
      <c r="A134" s="202" t="s">
        <v>39</v>
      </c>
      <c r="B134" s="220" t="s">
        <v>32</v>
      </c>
      <c r="C134" s="220" t="s">
        <v>83</v>
      </c>
      <c r="D134" s="101" t="s">
        <v>40</v>
      </c>
      <c r="E134" s="101" t="s">
        <v>33</v>
      </c>
      <c r="F134" s="102" t="s">
        <v>44</v>
      </c>
    </row>
    <row r="135" spans="1:6" s="87" customFormat="1" ht="15" hidden="1">
      <c r="A135" s="219"/>
      <c r="B135" s="221"/>
      <c r="C135" s="221"/>
      <c r="D135" s="12" t="s">
        <v>41</v>
      </c>
      <c r="E135" s="12" t="s">
        <v>34</v>
      </c>
      <c r="F135" s="13" t="s">
        <v>42</v>
      </c>
    </row>
    <row r="136" spans="1:6" s="87" customFormat="1" ht="13.5" hidden="1" customHeight="1">
      <c r="A136" s="219"/>
      <c r="B136" s="222" t="str">
        <f>계약현황공개!C97</f>
        <v>2022.09.23.</v>
      </c>
      <c r="C136" s="224" t="str">
        <f>계약현황공개!E97</f>
        <v>2022.09.23.~10.07.</v>
      </c>
      <c r="D136" s="226">
        <f>계약현황공개!C95</f>
        <v>2700000</v>
      </c>
      <c r="E136" s="226">
        <f>계약현황공개!E96</f>
        <v>2316000</v>
      </c>
      <c r="F136" s="228">
        <f>계약현황공개!C96</f>
        <v>0.85777777777777775</v>
      </c>
    </row>
    <row r="137" spans="1:6" s="87" customFormat="1" ht="13.5" hidden="1" customHeight="1">
      <c r="A137" s="203"/>
      <c r="B137" s="223"/>
      <c r="C137" s="225"/>
      <c r="D137" s="227"/>
      <c r="E137" s="227"/>
      <c r="F137" s="229"/>
    </row>
    <row r="138" spans="1:6" s="87" customFormat="1" ht="14.25" hidden="1">
      <c r="A138" s="202" t="s">
        <v>35</v>
      </c>
      <c r="B138" s="101" t="s">
        <v>36</v>
      </c>
      <c r="C138" s="101" t="s">
        <v>46</v>
      </c>
      <c r="D138" s="204" t="s">
        <v>37</v>
      </c>
      <c r="E138" s="205"/>
      <c r="F138" s="206"/>
    </row>
    <row r="139" spans="1:6" s="87" customFormat="1" ht="14.25" hidden="1">
      <c r="A139" s="203"/>
      <c r="B139" s="55" t="str">
        <f>계약현황공개!E99</f>
        <v>㈜위드</v>
      </c>
      <c r="C139" s="7" t="s">
        <v>133</v>
      </c>
      <c r="D139" s="207" t="str">
        <f>계약현황공개!E100</f>
        <v>성남시 분당구 서현로255번길 1(서현동)현정빌딩 2층 20</v>
      </c>
      <c r="E139" s="208"/>
      <c r="F139" s="209"/>
    </row>
    <row r="140" spans="1:6" s="87" customFormat="1" ht="14.25" hidden="1" customHeight="1">
      <c r="A140" s="100" t="s">
        <v>45</v>
      </c>
      <c r="B140" s="210" t="s">
        <v>116</v>
      </c>
      <c r="C140" s="211"/>
      <c r="D140" s="211"/>
      <c r="E140" s="211"/>
      <c r="F140" s="212"/>
    </row>
    <row r="141" spans="1:6" s="87" customFormat="1" ht="14.25" hidden="1">
      <c r="A141" s="100" t="s">
        <v>43</v>
      </c>
      <c r="B141" s="210" t="s">
        <v>108</v>
      </c>
      <c r="C141" s="211"/>
      <c r="D141" s="211"/>
      <c r="E141" s="211"/>
      <c r="F141" s="212"/>
    </row>
    <row r="142" spans="1:6" s="87" customFormat="1" ht="15.75" hidden="1" thickBot="1">
      <c r="A142" s="11" t="s">
        <v>38</v>
      </c>
      <c r="B142" s="213" t="s">
        <v>138</v>
      </c>
      <c r="C142" s="214"/>
      <c r="D142" s="214"/>
      <c r="E142" s="214"/>
      <c r="F142" s="215"/>
    </row>
    <row r="143" spans="1:6" s="87" customFormat="1" ht="22.5" hidden="1" customHeight="1" thickTop="1">
      <c r="A143" s="10" t="s">
        <v>31</v>
      </c>
      <c r="B143" s="216" t="str">
        <f>계약현황공개!C101</f>
        <v>2022. 하반기 시설물 정기안전점검 실시</v>
      </c>
      <c r="C143" s="217"/>
      <c r="D143" s="217"/>
      <c r="E143" s="217"/>
      <c r="F143" s="218"/>
    </row>
    <row r="144" spans="1:6" s="87" customFormat="1" ht="15" hidden="1">
      <c r="A144" s="202" t="s">
        <v>39</v>
      </c>
      <c r="B144" s="220" t="s">
        <v>32</v>
      </c>
      <c r="C144" s="220" t="s">
        <v>83</v>
      </c>
      <c r="D144" s="101" t="s">
        <v>40</v>
      </c>
      <c r="E144" s="101" t="s">
        <v>33</v>
      </c>
      <c r="F144" s="102" t="s">
        <v>44</v>
      </c>
    </row>
    <row r="145" spans="1:6" s="87" customFormat="1" ht="15" hidden="1">
      <c r="A145" s="219"/>
      <c r="B145" s="221"/>
      <c r="C145" s="221"/>
      <c r="D145" s="12" t="s">
        <v>41</v>
      </c>
      <c r="E145" s="12" t="s">
        <v>34</v>
      </c>
      <c r="F145" s="13" t="s">
        <v>42</v>
      </c>
    </row>
    <row r="146" spans="1:6" s="87" customFormat="1" ht="13.5" hidden="1" customHeight="1">
      <c r="A146" s="219"/>
      <c r="B146" s="222" t="str">
        <f>계약현황공개!C104</f>
        <v>2022.09.29.</v>
      </c>
      <c r="C146" s="224" t="str">
        <f>계약현황공개!E104</f>
        <v>2022.09.29.~10.28.</v>
      </c>
      <c r="D146" s="226">
        <f>계약현황공개!C102</f>
        <v>1790000</v>
      </c>
      <c r="E146" s="226">
        <f>계약현황공개!E103</f>
        <v>1683000</v>
      </c>
      <c r="F146" s="228">
        <f>계약현황공개!C103</f>
        <v>0.94022346368715082</v>
      </c>
    </row>
    <row r="147" spans="1:6" s="87" customFormat="1" ht="13.5" hidden="1" customHeight="1">
      <c r="A147" s="203"/>
      <c r="B147" s="223"/>
      <c r="C147" s="225"/>
      <c r="D147" s="227"/>
      <c r="E147" s="227"/>
      <c r="F147" s="229"/>
    </row>
    <row r="148" spans="1:6" s="87" customFormat="1" ht="14.25" hidden="1">
      <c r="A148" s="202" t="s">
        <v>35</v>
      </c>
      <c r="B148" s="101" t="s">
        <v>36</v>
      </c>
      <c r="C148" s="101" t="s">
        <v>46</v>
      </c>
      <c r="D148" s="204" t="s">
        <v>37</v>
      </c>
      <c r="E148" s="205"/>
      <c r="F148" s="206"/>
    </row>
    <row r="149" spans="1:6" s="87" customFormat="1" ht="14.25" hidden="1">
      <c r="A149" s="203"/>
      <c r="B149" s="55" t="str">
        <f>계약현황공개!E106</f>
        <v>시설물안전연구원㈜</v>
      </c>
      <c r="C149" s="112" t="s">
        <v>134</v>
      </c>
      <c r="D149" s="207" t="str">
        <f>계약현황공개!E107</f>
        <v>성남시 중원구 광명로 115 205호(성남동, 동부주택브리앙뜨)</v>
      </c>
      <c r="E149" s="208"/>
      <c r="F149" s="209"/>
    </row>
    <row r="150" spans="1:6" s="87" customFormat="1" ht="14.25" hidden="1" customHeight="1">
      <c r="A150" s="100" t="s">
        <v>45</v>
      </c>
      <c r="B150" s="210" t="s">
        <v>116</v>
      </c>
      <c r="C150" s="211"/>
      <c r="D150" s="211"/>
      <c r="E150" s="211"/>
      <c r="F150" s="212"/>
    </row>
    <row r="151" spans="1:6" s="87" customFormat="1" ht="14.25" hidden="1">
      <c r="A151" s="100" t="s">
        <v>43</v>
      </c>
      <c r="B151" s="210" t="s">
        <v>108</v>
      </c>
      <c r="C151" s="211"/>
      <c r="D151" s="211"/>
      <c r="E151" s="211"/>
      <c r="F151" s="212"/>
    </row>
    <row r="152" spans="1:6" s="87" customFormat="1" ht="15.75" hidden="1" thickBot="1">
      <c r="A152" s="11" t="s">
        <v>38</v>
      </c>
      <c r="B152" s="213"/>
      <c r="C152" s="214"/>
      <c r="D152" s="214"/>
      <c r="E152" s="214"/>
      <c r="F152" s="215"/>
    </row>
    <row r="153" spans="1:6" s="87" customFormat="1" ht="22.5" hidden="1" customHeight="1" thickTop="1">
      <c r="A153" s="10" t="s">
        <v>31</v>
      </c>
      <c r="B153" s="216" t="str">
        <f>계약현황공개!C108</f>
        <v>2022년 청소년방과후아카데미 위탁급식 계약(단가계약)</v>
      </c>
      <c r="C153" s="217"/>
      <c r="D153" s="217"/>
      <c r="E153" s="217"/>
      <c r="F153" s="218"/>
    </row>
    <row r="154" spans="1:6" s="87" customFormat="1" ht="15" hidden="1">
      <c r="A154" s="202" t="s">
        <v>39</v>
      </c>
      <c r="B154" s="220" t="s">
        <v>32</v>
      </c>
      <c r="C154" s="220" t="s">
        <v>83</v>
      </c>
      <c r="D154" s="101" t="s">
        <v>40</v>
      </c>
      <c r="E154" s="101" t="s">
        <v>33</v>
      </c>
      <c r="F154" s="102" t="s">
        <v>44</v>
      </c>
    </row>
    <row r="155" spans="1:6" s="87" customFormat="1" ht="15" hidden="1">
      <c r="A155" s="219"/>
      <c r="B155" s="221"/>
      <c r="C155" s="221"/>
      <c r="D155" s="12" t="s">
        <v>41</v>
      </c>
      <c r="E155" s="12" t="s">
        <v>34</v>
      </c>
      <c r="F155" s="13" t="s">
        <v>42</v>
      </c>
    </row>
    <row r="156" spans="1:6" s="87" customFormat="1" ht="13.5" hidden="1" customHeight="1">
      <c r="A156" s="219"/>
      <c r="B156" s="222" t="str">
        <f>계약현황공개!C111</f>
        <v>2022.12.22.</v>
      </c>
      <c r="C156" s="224" t="str">
        <f>계약현황공개!E111</f>
        <v>2023.01.01.~12.31.</v>
      </c>
      <c r="D156" s="226">
        <f>계약현황공개!C109</f>
        <v>43470000</v>
      </c>
      <c r="E156" s="226">
        <f>계약현황공개!E110</f>
        <v>41400000</v>
      </c>
      <c r="F156" s="228">
        <f>계약현황공개!C110</f>
        <v>0.95238095238095233</v>
      </c>
    </row>
    <row r="157" spans="1:6" s="87" customFormat="1" ht="13.5" hidden="1" customHeight="1">
      <c r="A157" s="203"/>
      <c r="B157" s="223"/>
      <c r="C157" s="225"/>
      <c r="D157" s="227"/>
      <c r="E157" s="227"/>
      <c r="F157" s="229"/>
    </row>
    <row r="158" spans="1:6" s="87" customFormat="1" ht="14.25" hidden="1">
      <c r="A158" s="202" t="s">
        <v>35</v>
      </c>
      <c r="B158" s="101" t="s">
        <v>36</v>
      </c>
      <c r="C158" s="101" t="s">
        <v>46</v>
      </c>
      <c r="D158" s="204" t="s">
        <v>37</v>
      </c>
      <c r="E158" s="205"/>
      <c r="F158" s="206"/>
    </row>
    <row r="159" spans="1:6" s="87" customFormat="1" ht="14.25" hidden="1">
      <c r="A159" s="203"/>
      <c r="B159" s="55" t="str">
        <f>계약현황공개!E113</f>
        <v>㈜행복도시락 성남점</v>
      </c>
      <c r="C159" s="116" t="s">
        <v>169</v>
      </c>
      <c r="D159" s="207" t="str">
        <f>계약현황공개!E114</f>
        <v>성남시 분당구 야탑ㅂ동 166 목련주공아파트종합상가지하1호</v>
      </c>
      <c r="E159" s="208"/>
      <c r="F159" s="209"/>
    </row>
    <row r="160" spans="1:6" s="87" customFormat="1" ht="14.25" hidden="1" customHeight="1">
      <c r="A160" s="100" t="s">
        <v>45</v>
      </c>
      <c r="B160" s="210" t="s">
        <v>116</v>
      </c>
      <c r="C160" s="211"/>
      <c r="D160" s="211"/>
      <c r="E160" s="211"/>
      <c r="F160" s="212"/>
    </row>
    <row r="161" spans="1:8" s="87" customFormat="1" ht="14.25" hidden="1">
      <c r="A161" s="100" t="s">
        <v>43</v>
      </c>
      <c r="B161" s="210" t="s">
        <v>108</v>
      </c>
      <c r="C161" s="211"/>
      <c r="D161" s="211"/>
      <c r="E161" s="211"/>
      <c r="F161" s="212"/>
    </row>
    <row r="162" spans="1:8" s="87" customFormat="1" ht="15.75" hidden="1" thickBot="1">
      <c r="A162" s="11" t="s">
        <v>38</v>
      </c>
      <c r="B162" s="213" t="s">
        <v>172</v>
      </c>
      <c r="C162" s="214"/>
      <c r="D162" s="214"/>
      <c r="E162" s="214"/>
      <c r="F162" s="215"/>
    </row>
    <row r="163" spans="1:8" ht="22.5" hidden="1" customHeight="1" thickTop="1">
      <c r="A163" s="10" t="s">
        <v>31</v>
      </c>
      <c r="B163" s="216" t="str">
        <f>계약현황공개!C115</f>
        <v>방과후아카데미 복합기 임대</v>
      </c>
      <c r="C163" s="217"/>
      <c r="D163" s="217"/>
      <c r="E163" s="217"/>
      <c r="F163" s="218"/>
      <c r="H163" s="87"/>
    </row>
    <row r="164" spans="1:8" ht="15" hidden="1">
      <c r="A164" s="202" t="s">
        <v>39</v>
      </c>
      <c r="B164" s="220" t="s">
        <v>32</v>
      </c>
      <c r="C164" s="220" t="s">
        <v>83</v>
      </c>
      <c r="D164" s="101" t="s">
        <v>40</v>
      </c>
      <c r="E164" s="101" t="s">
        <v>33</v>
      </c>
      <c r="F164" s="102" t="s">
        <v>44</v>
      </c>
      <c r="H164" s="87"/>
    </row>
    <row r="165" spans="1:8" ht="15" hidden="1">
      <c r="A165" s="219"/>
      <c r="B165" s="221"/>
      <c r="C165" s="221"/>
      <c r="D165" s="12" t="s">
        <v>41</v>
      </c>
      <c r="E165" s="12" t="s">
        <v>34</v>
      </c>
      <c r="F165" s="13" t="s">
        <v>42</v>
      </c>
      <c r="H165" s="87"/>
    </row>
    <row r="166" spans="1:8" hidden="1">
      <c r="A166" s="219"/>
      <c r="B166" s="222" t="str">
        <f>계약현황공개!C118</f>
        <v>2022.12.27.</v>
      </c>
      <c r="C166" s="224" t="str">
        <f>계약현황공개!E118</f>
        <v>2023.01.01.~12.31.</v>
      </c>
      <c r="D166" s="226">
        <f>계약현황공개!C116</f>
        <v>1260000</v>
      </c>
      <c r="E166" s="226">
        <f>계약현황공개!E117</f>
        <v>1200000</v>
      </c>
      <c r="F166" s="228">
        <f>계약현황공개!C117</f>
        <v>0.95238095238095233</v>
      </c>
      <c r="H166" s="87"/>
    </row>
    <row r="167" spans="1:8" hidden="1">
      <c r="A167" s="203"/>
      <c r="B167" s="223"/>
      <c r="C167" s="225"/>
      <c r="D167" s="227"/>
      <c r="E167" s="227"/>
      <c r="F167" s="229"/>
      <c r="H167" s="87"/>
    </row>
    <row r="168" spans="1:8" ht="14.25" hidden="1">
      <c r="A168" s="202" t="s">
        <v>35</v>
      </c>
      <c r="B168" s="101" t="s">
        <v>36</v>
      </c>
      <c r="C168" s="101" t="s">
        <v>46</v>
      </c>
      <c r="D168" s="204" t="s">
        <v>37</v>
      </c>
      <c r="E168" s="205"/>
      <c r="F168" s="206"/>
      <c r="H168" s="87"/>
    </row>
    <row r="169" spans="1:8" ht="14.25" hidden="1">
      <c r="A169" s="203"/>
      <c r="B169" s="55" t="str">
        <f>계약현황공개!E120</f>
        <v>신도종합서비스</v>
      </c>
      <c r="C169" s="116" t="s">
        <v>165</v>
      </c>
      <c r="D169" s="207" t="str">
        <f>계약현황공개!E121</f>
        <v>경기도 성남시 분당구 장미로100번길 9-1(야탑동, 1층)</v>
      </c>
      <c r="E169" s="208"/>
      <c r="F169" s="209"/>
      <c r="H169" s="87"/>
    </row>
    <row r="170" spans="1:8" ht="14.25" hidden="1">
      <c r="A170" s="100" t="s">
        <v>45</v>
      </c>
      <c r="B170" s="210" t="s">
        <v>116</v>
      </c>
      <c r="C170" s="211"/>
      <c r="D170" s="211"/>
      <c r="E170" s="211"/>
      <c r="F170" s="212"/>
      <c r="H170" s="87"/>
    </row>
    <row r="171" spans="1:8" ht="14.25" hidden="1">
      <c r="A171" s="100" t="s">
        <v>43</v>
      </c>
      <c r="B171" s="210" t="s">
        <v>108</v>
      </c>
      <c r="C171" s="211"/>
      <c r="D171" s="211"/>
      <c r="E171" s="211"/>
      <c r="F171" s="212"/>
      <c r="H171" s="87"/>
    </row>
    <row r="172" spans="1:8" ht="15.75" hidden="1" thickBot="1">
      <c r="A172" s="11" t="s">
        <v>38</v>
      </c>
      <c r="B172" s="213"/>
      <c r="C172" s="214"/>
      <c r="D172" s="214"/>
      <c r="E172" s="214"/>
      <c r="F172" s="215"/>
      <c r="H172" s="87"/>
    </row>
    <row r="173" spans="1:8" ht="22.5" hidden="1" customHeight="1" thickTop="1">
      <c r="A173" s="10" t="s">
        <v>31</v>
      </c>
      <c r="B173" s="216" t="str">
        <f>계약현황공개!C122</f>
        <v>작은도서관 프린터기 임차 계약</v>
      </c>
      <c r="C173" s="217"/>
      <c r="D173" s="217"/>
      <c r="E173" s="217"/>
      <c r="F173" s="218"/>
      <c r="H173" s="87"/>
    </row>
    <row r="174" spans="1:8" ht="15" hidden="1">
      <c r="A174" s="202" t="s">
        <v>39</v>
      </c>
      <c r="B174" s="220" t="s">
        <v>32</v>
      </c>
      <c r="C174" s="220" t="s">
        <v>83</v>
      </c>
      <c r="D174" s="101" t="s">
        <v>40</v>
      </c>
      <c r="E174" s="101" t="s">
        <v>33</v>
      </c>
      <c r="F174" s="102" t="s">
        <v>44</v>
      </c>
      <c r="H174" s="87"/>
    </row>
    <row r="175" spans="1:8" ht="15" hidden="1">
      <c r="A175" s="219"/>
      <c r="B175" s="221"/>
      <c r="C175" s="221"/>
      <c r="D175" s="12" t="s">
        <v>41</v>
      </c>
      <c r="E175" s="12" t="s">
        <v>34</v>
      </c>
      <c r="F175" s="13" t="s">
        <v>42</v>
      </c>
      <c r="H175" s="87"/>
    </row>
    <row r="176" spans="1:8" hidden="1">
      <c r="A176" s="219"/>
      <c r="B176" s="222" t="str">
        <f>계약현황공개!C125</f>
        <v>2022.12.27.</v>
      </c>
      <c r="C176" s="224" t="str">
        <f>계약현황공개!E125</f>
        <v>2023.01.01.~12.31.</v>
      </c>
      <c r="D176" s="226">
        <f>계약현황공개!C123</f>
        <v>660000</v>
      </c>
      <c r="E176" s="226">
        <f>계약현황공개!E124</f>
        <v>600000</v>
      </c>
      <c r="F176" s="228">
        <f>계약현황공개!C124</f>
        <v>0.90909090909090906</v>
      </c>
      <c r="H176" s="87"/>
    </row>
    <row r="177" spans="1:8" hidden="1">
      <c r="A177" s="203"/>
      <c r="B177" s="223"/>
      <c r="C177" s="225"/>
      <c r="D177" s="227"/>
      <c r="E177" s="227"/>
      <c r="F177" s="229"/>
      <c r="H177" s="87"/>
    </row>
    <row r="178" spans="1:8" ht="14.25" hidden="1">
      <c r="A178" s="202" t="s">
        <v>35</v>
      </c>
      <c r="B178" s="101" t="s">
        <v>36</v>
      </c>
      <c r="C178" s="101" t="s">
        <v>46</v>
      </c>
      <c r="D178" s="204" t="s">
        <v>37</v>
      </c>
      <c r="E178" s="205"/>
      <c r="F178" s="206"/>
      <c r="H178" s="87"/>
    </row>
    <row r="179" spans="1:8" ht="14.25" hidden="1">
      <c r="A179" s="203"/>
      <c r="B179" s="55" t="str">
        <f>계약현황공개!E127</f>
        <v>신도종합서비스</v>
      </c>
      <c r="C179" s="116" t="s">
        <v>165</v>
      </c>
      <c r="D179" s="207" t="str">
        <f>계약현황공개!E128</f>
        <v>경기도 성남시 분당구 장미로100번길 9-1(야탑동, 1층)</v>
      </c>
      <c r="E179" s="208"/>
      <c r="F179" s="209"/>
      <c r="H179" s="87"/>
    </row>
    <row r="180" spans="1:8" ht="14.25" hidden="1">
      <c r="A180" s="100" t="s">
        <v>45</v>
      </c>
      <c r="B180" s="210" t="s">
        <v>116</v>
      </c>
      <c r="C180" s="211"/>
      <c r="D180" s="211"/>
      <c r="E180" s="211"/>
      <c r="F180" s="212"/>
      <c r="H180" s="87"/>
    </row>
    <row r="181" spans="1:8" ht="14.25" hidden="1">
      <c r="A181" s="100" t="s">
        <v>43</v>
      </c>
      <c r="B181" s="210" t="s">
        <v>108</v>
      </c>
      <c r="C181" s="211"/>
      <c r="D181" s="211"/>
      <c r="E181" s="211"/>
      <c r="F181" s="212"/>
      <c r="H181" s="87"/>
    </row>
    <row r="182" spans="1:8" ht="15.75" hidden="1" thickBot="1">
      <c r="A182" s="11" t="s">
        <v>38</v>
      </c>
      <c r="B182" s="213"/>
      <c r="C182" s="214"/>
      <c r="D182" s="214"/>
      <c r="E182" s="214"/>
      <c r="F182" s="215"/>
      <c r="H182" s="87"/>
    </row>
    <row r="183" spans="1:8" ht="22.5" hidden="1" customHeight="1" thickTop="1">
      <c r="A183" s="10" t="s">
        <v>31</v>
      </c>
      <c r="B183" s="216" t="str">
        <f>계약현황공개!C129</f>
        <v>승강기 유지관리</v>
      </c>
      <c r="C183" s="217"/>
      <c r="D183" s="217"/>
      <c r="E183" s="217"/>
      <c r="F183" s="218"/>
      <c r="H183" s="87"/>
    </row>
    <row r="184" spans="1:8" ht="15" hidden="1">
      <c r="A184" s="202" t="s">
        <v>39</v>
      </c>
      <c r="B184" s="220" t="s">
        <v>32</v>
      </c>
      <c r="C184" s="220" t="s">
        <v>83</v>
      </c>
      <c r="D184" s="101" t="s">
        <v>40</v>
      </c>
      <c r="E184" s="101" t="s">
        <v>33</v>
      </c>
      <c r="F184" s="102" t="s">
        <v>44</v>
      </c>
      <c r="H184" s="87"/>
    </row>
    <row r="185" spans="1:8" ht="15" hidden="1">
      <c r="A185" s="219"/>
      <c r="B185" s="221"/>
      <c r="C185" s="221"/>
      <c r="D185" s="12" t="s">
        <v>41</v>
      </c>
      <c r="E185" s="12" t="s">
        <v>34</v>
      </c>
      <c r="F185" s="13" t="s">
        <v>42</v>
      </c>
      <c r="H185" s="87"/>
    </row>
    <row r="186" spans="1:8" hidden="1">
      <c r="A186" s="219"/>
      <c r="B186" s="222" t="str">
        <f>계약현황공개!C132</f>
        <v>2022.12.27.</v>
      </c>
      <c r="C186" s="224" t="str">
        <f>계약현황공개!E132</f>
        <v>2023.01.01.~12.31.</v>
      </c>
      <c r="D186" s="226">
        <f>계약현황공개!C130</f>
        <v>3660000</v>
      </c>
      <c r="E186" s="226">
        <f>계약현황공개!E131</f>
        <v>3564000</v>
      </c>
      <c r="F186" s="228">
        <f>계약현황공개!C131</f>
        <v>0.97377049180327868</v>
      </c>
      <c r="H186" s="87"/>
    </row>
    <row r="187" spans="1:8" hidden="1">
      <c r="A187" s="203"/>
      <c r="B187" s="223"/>
      <c r="C187" s="225"/>
      <c r="D187" s="227"/>
      <c r="E187" s="227"/>
      <c r="F187" s="229"/>
      <c r="H187" s="87"/>
    </row>
    <row r="188" spans="1:8" ht="14.25" hidden="1">
      <c r="A188" s="202" t="s">
        <v>35</v>
      </c>
      <c r="B188" s="101" t="s">
        <v>36</v>
      </c>
      <c r="C188" s="101" t="s">
        <v>46</v>
      </c>
      <c r="D188" s="204" t="s">
        <v>37</v>
      </c>
      <c r="E188" s="205"/>
      <c r="F188" s="206"/>
      <c r="H188" s="87"/>
    </row>
    <row r="189" spans="1:8" ht="14.25" hidden="1">
      <c r="A189" s="203"/>
      <c r="B189" s="55" t="str">
        <f>계약현황공개!E134</f>
        <v>오티스엘리베이터</v>
      </c>
      <c r="C189" s="116" t="s">
        <v>166</v>
      </c>
      <c r="D189" s="207" t="str">
        <f>계약현황공개!E135</f>
        <v>경기도 성남시 분당구 대왕판교로 373(백현동 2층)</v>
      </c>
      <c r="E189" s="208"/>
      <c r="F189" s="209"/>
      <c r="H189" s="87"/>
    </row>
    <row r="190" spans="1:8" ht="14.25" hidden="1">
      <c r="A190" s="100" t="s">
        <v>45</v>
      </c>
      <c r="B190" s="210" t="s">
        <v>116</v>
      </c>
      <c r="C190" s="211"/>
      <c r="D190" s="211"/>
      <c r="E190" s="211"/>
      <c r="F190" s="212"/>
      <c r="H190" s="87"/>
    </row>
    <row r="191" spans="1:8" ht="14.25" hidden="1">
      <c r="A191" s="100" t="s">
        <v>43</v>
      </c>
      <c r="B191" s="210" t="s">
        <v>108</v>
      </c>
      <c r="C191" s="211"/>
      <c r="D191" s="211"/>
      <c r="E191" s="211"/>
      <c r="F191" s="212"/>
      <c r="H191" s="87"/>
    </row>
    <row r="192" spans="1:8" ht="15.75" hidden="1" thickBot="1">
      <c r="A192" s="11" t="s">
        <v>38</v>
      </c>
      <c r="B192" s="213"/>
      <c r="C192" s="214"/>
      <c r="D192" s="214"/>
      <c r="E192" s="214"/>
      <c r="F192" s="215"/>
      <c r="H192" s="87"/>
    </row>
    <row r="193" spans="1:8" ht="22.5" hidden="1" customHeight="1" thickTop="1">
      <c r="A193" s="10" t="s">
        <v>31</v>
      </c>
      <c r="B193" s="216" t="str">
        <f>계약현황공개!C136</f>
        <v>시설관리용역</v>
      </c>
      <c r="C193" s="217"/>
      <c r="D193" s="217"/>
      <c r="E193" s="217"/>
      <c r="F193" s="218"/>
      <c r="H193" s="87"/>
    </row>
    <row r="194" spans="1:8" ht="15" hidden="1">
      <c r="A194" s="202" t="s">
        <v>39</v>
      </c>
      <c r="B194" s="220" t="s">
        <v>32</v>
      </c>
      <c r="C194" s="220" t="s">
        <v>83</v>
      </c>
      <c r="D194" s="101" t="s">
        <v>40</v>
      </c>
      <c r="E194" s="101" t="s">
        <v>33</v>
      </c>
      <c r="F194" s="102" t="s">
        <v>44</v>
      </c>
      <c r="H194" s="87"/>
    </row>
    <row r="195" spans="1:8" ht="15" hidden="1">
      <c r="A195" s="219"/>
      <c r="B195" s="221"/>
      <c r="C195" s="221"/>
      <c r="D195" s="12" t="s">
        <v>41</v>
      </c>
      <c r="E195" s="12" t="s">
        <v>34</v>
      </c>
      <c r="F195" s="13" t="s">
        <v>42</v>
      </c>
      <c r="H195" s="87"/>
    </row>
    <row r="196" spans="1:8" ht="13.5" hidden="1" customHeight="1">
      <c r="A196" s="219"/>
      <c r="B196" s="222" t="str">
        <f>계약현황공개!C139</f>
        <v>2022.12.21.</v>
      </c>
      <c r="C196" s="224" t="str">
        <f>계약현황공개!E139</f>
        <v>2023.01.01.~12.31.</v>
      </c>
      <c r="D196" s="226">
        <f>계약현황공개!C137</f>
        <v>336674000</v>
      </c>
      <c r="E196" s="226">
        <f>계약현황공개!E138</f>
        <v>311484000</v>
      </c>
      <c r="F196" s="228">
        <f>계약현황공개!C138</f>
        <v>0.92517984756767679</v>
      </c>
      <c r="H196" s="87"/>
    </row>
    <row r="197" spans="1:8" ht="13.5" hidden="1" customHeight="1">
      <c r="A197" s="203"/>
      <c r="B197" s="223"/>
      <c r="C197" s="225"/>
      <c r="D197" s="227"/>
      <c r="E197" s="227"/>
      <c r="F197" s="229"/>
      <c r="H197" s="87"/>
    </row>
    <row r="198" spans="1:8" ht="14.25" hidden="1">
      <c r="A198" s="202" t="s">
        <v>35</v>
      </c>
      <c r="B198" s="101" t="s">
        <v>36</v>
      </c>
      <c r="C198" s="101" t="s">
        <v>46</v>
      </c>
      <c r="D198" s="204" t="s">
        <v>37</v>
      </c>
      <c r="E198" s="205"/>
      <c r="F198" s="206"/>
      <c r="H198" s="87"/>
    </row>
    <row r="199" spans="1:8" ht="14.25" hidden="1">
      <c r="A199" s="203"/>
      <c r="B199" s="55" t="str">
        <f>계약현황공개!E141</f>
        <v>주식회사 레인보우</v>
      </c>
      <c r="C199" s="116" t="s">
        <v>170</v>
      </c>
      <c r="D199" s="207" t="str">
        <f>계약현황공개!E142</f>
        <v>성남시 수정구 위례서일로 12, 402호(창곡동, 우남 이타워프라자)</v>
      </c>
      <c r="E199" s="208"/>
      <c r="F199" s="209"/>
      <c r="H199" s="87"/>
    </row>
    <row r="200" spans="1:8" ht="14.25" hidden="1" customHeight="1">
      <c r="A200" s="100" t="s">
        <v>45</v>
      </c>
      <c r="B200" s="210" t="s">
        <v>116</v>
      </c>
      <c r="C200" s="211"/>
      <c r="D200" s="211"/>
      <c r="E200" s="211"/>
      <c r="F200" s="212"/>
      <c r="H200" s="87"/>
    </row>
    <row r="201" spans="1:8" ht="14.25" hidden="1">
      <c r="A201" s="100" t="s">
        <v>43</v>
      </c>
      <c r="B201" s="210" t="s">
        <v>108</v>
      </c>
      <c r="C201" s="211"/>
      <c r="D201" s="211"/>
      <c r="E201" s="211"/>
      <c r="F201" s="212"/>
      <c r="H201" s="87"/>
    </row>
    <row r="202" spans="1:8" ht="15.75" hidden="1" thickBot="1">
      <c r="A202" s="11" t="s">
        <v>38</v>
      </c>
      <c r="B202" s="213" t="s">
        <v>172</v>
      </c>
      <c r="C202" s="214"/>
      <c r="D202" s="214"/>
      <c r="E202" s="214"/>
      <c r="F202" s="215"/>
      <c r="H202" s="87"/>
    </row>
    <row r="203" spans="1:8" ht="22.5" hidden="1" customHeight="1" thickTop="1">
      <c r="A203" s="10" t="s">
        <v>31</v>
      </c>
      <c r="B203" s="216" t="str">
        <f>계약현황공개!C143</f>
        <v>방역소독</v>
      </c>
      <c r="C203" s="217"/>
      <c r="D203" s="217"/>
      <c r="E203" s="217"/>
      <c r="F203" s="218"/>
      <c r="H203" s="87"/>
    </row>
    <row r="204" spans="1:8" ht="15" hidden="1">
      <c r="A204" s="202" t="s">
        <v>39</v>
      </c>
      <c r="B204" s="220" t="s">
        <v>32</v>
      </c>
      <c r="C204" s="220" t="s">
        <v>83</v>
      </c>
      <c r="D204" s="101" t="s">
        <v>40</v>
      </c>
      <c r="E204" s="101" t="s">
        <v>33</v>
      </c>
      <c r="F204" s="102" t="s">
        <v>44</v>
      </c>
      <c r="H204" s="87"/>
    </row>
    <row r="205" spans="1:8" ht="15" hidden="1">
      <c r="A205" s="219"/>
      <c r="B205" s="221"/>
      <c r="C205" s="221"/>
      <c r="D205" s="12" t="s">
        <v>41</v>
      </c>
      <c r="E205" s="12" t="s">
        <v>34</v>
      </c>
      <c r="F205" s="13" t="s">
        <v>42</v>
      </c>
      <c r="H205" s="87"/>
    </row>
    <row r="206" spans="1:8" hidden="1">
      <c r="A206" s="219"/>
      <c r="B206" s="222" t="str">
        <f>계약현황공개!C146</f>
        <v>2022.12.30.</v>
      </c>
      <c r="C206" s="224" t="str">
        <f>계약현황공개!E146</f>
        <v>2023.01.01.~12.31.</v>
      </c>
      <c r="D206" s="226">
        <f>계약현황공개!C144</f>
        <v>3321740</v>
      </c>
      <c r="E206" s="226">
        <f>계약현황공개!E145</f>
        <v>2988000</v>
      </c>
      <c r="F206" s="228">
        <f>계약현황공개!C145</f>
        <v>0.89952856033283757</v>
      </c>
      <c r="H206" s="87"/>
    </row>
    <row r="207" spans="1:8" hidden="1">
      <c r="A207" s="203"/>
      <c r="B207" s="223"/>
      <c r="C207" s="225"/>
      <c r="D207" s="227"/>
      <c r="E207" s="227"/>
      <c r="F207" s="229"/>
      <c r="H207" s="87"/>
    </row>
    <row r="208" spans="1:8" ht="14.25" hidden="1">
      <c r="A208" s="202" t="s">
        <v>35</v>
      </c>
      <c r="B208" s="101" t="s">
        <v>36</v>
      </c>
      <c r="C208" s="101" t="s">
        <v>46</v>
      </c>
      <c r="D208" s="204" t="s">
        <v>37</v>
      </c>
      <c r="E208" s="205"/>
      <c r="F208" s="206"/>
      <c r="H208" s="87"/>
    </row>
    <row r="209" spans="1:8" ht="14.25" hidden="1">
      <c r="A209" s="203"/>
      <c r="B209" s="55" t="str">
        <f>계약현황공개!E148</f>
        <v>삼우개발</v>
      </c>
      <c r="C209" s="116" t="s">
        <v>171</v>
      </c>
      <c r="D209" s="207" t="str">
        <f>계약현황공개!E149</f>
        <v>성남시 중원구 원터로105번길 12(성남동)</v>
      </c>
      <c r="E209" s="208"/>
      <c r="F209" s="209"/>
      <c r="H209" s="87"/>
    </row>
    <row r="210" spans="1:8" ht="14.25" hidden="1">
      <c r="A210" s="100" t="s">
        <v>45</v>
      </c>
      <c r="B210" s="210" t="s">
        <v>116</v>
      </c>
      <c r="C210" s="211"/>
      <c r="D210" s="211"/>
      <c r="E210" s="211"/>
      <c r="F210" s="212"/>
      <c r="H210" s="87"/>
    </row>
    <row r="211" spans="1:8" ht="14.25" hidden="1">
      <c r="A211" s="100" t="s">
        <v>43</v>
      </c>
      <c r="B211" s="210" t="s">
        <v>108</v>
      </c>
      <c r="C211" s="211"/>
      <c r="D211" s="211"/>
      <c r="E211" s="211"/>
      <c r="F211" s="212"/>
      <c r="H211" s="87"/>
    </row>
    <row r="212" spans="1:8" ht="15.75" hidden="1" thickBot="1">
      <c r="A212" s="11" t="s">
        <v>38</v>
      </c>
      <c r="B212" s="213"/>
      <c r="C212" s="214"/>
      <c r="D212" s="214"/>
      <c r="E212" s="214"/>
      <c r="F212" s="215"/>
      <c r="H212" s="87"/>
    </row>
    <row r="213" spans="1:8" ht="14.25" hidden="1" thickTop="1"/>
    <row r="214" spans="1:8" ht="14.25" thickTop="1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2024-12-11T04:05:30Z</dcterms:modified>
</cp:coreProperties>
</file>