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\계약현황 공개\2019년\"/>
    </mc:Choice>
  </mc:AlternateContent>
  <bookViews>
    <workbookView xWindow="0" yWindow="0" windowWidth="15675" windowHeight="11910"/>
  </bookViews>
  <sheets>
    <sheet name="물품발주계획" sheetId="21" r:id="rId1"/>
    <sheet name="용역 발주계획" sheetId="22" r:id="rId2"/>
    <sheet name="공사 발주계획" sheetId="25" r:id="rId3"/>
    <sheet name="개찰현황" sheetId="26" r:id="rId4"/>
    <sheet name="입찰현황" sheetId="27" r:id="rId5"/>
    <sheet name="준공검사현황" sheetId="5" r:id="rId6"/>
    <sheet name="대금지급현황" sheetId="6" r:id="rId7"/>
    <sheet name="계약현황공개" sheetId="23" r:id="rId8"/>
    <sheet name="수의계약현황공개" sheetId="24" r:id="rId9"/>
    <sheet name="계약내용의 변경에 관한 사항" sheetId="28" r:id="rId10"/>
  </sheets>
  <definedNames>
    <definedName name="_xlnm._FilterDatabase" localSheetId="0" hidden="1">물품발주계획!$A$3:$L$3</definedName>
    <definedName name="_xlnm._FilterDatabase" localSheetId="1" hidden="1">'용역 발주계획'!$A$3:$I$3</definedName>
  </definedNames>
  <calcPr calcId="162913"/>
</workbook>
</file>

<file path=xl/calcChain.xml><?xml version="1.0" encoding="utf-8"?>
<calcChain xmlns="http://schemas.openxmlformats.org/spreadsheetml/2006/main">
  <c r="F15" i="24" l="1"/>
  <c r="C12" i="23"/>
  <c r="H18" i="6" l="1"/>
  <c r="F24" i="24" l="1"/>
  <c r="C19" i="23"/>
  <c r="F15" i="6" l="1"/>
  <c r="F13" i="6"/>
  <c r="F12" i="6"/>
  <c r="F11" i="6"/>
  <c r="F10" i="6"/>
  <c r="F9" i="6"/>
  <c r="F8" i="6"/>
  <c r="F7" i="6"/>
  <c r="F6" i="6"/>
  <c r="F5" i="6"/>
  <c r="F4" i="6"/>
  <c r="H19" i="6" l="1"/>
  <c r="H17" i="6"/>
  <c r="H15" i="6" l="1"/>
  <c r="H20" i="6"/>
  <c r="H16" i="6"/>
  <c r="F14" i="6" l="1"/>
  <c r="C26" i="23" l="1"/>
  <c r="F33" i="24" l="1"/>
  <c r="H14" i="6" l="1"/>
  <c r="F6" i="24"/>
  <c r="C5" i="23" l="1"/>
  <c r="H10" i="6" l="1"/>
  <c r="H11" i="6"/>
  <c r="H12" i="6"/>
  <c r="H13" i="6"/>
  <c r="H4" i="6"/>
  <c r="H5" i="6"/>
  <c r="H6" i="6"/>
  <c r="H7" i="6"/>
  <c r="H8" i="6"/>
  <c r="H9" i="6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<sst xmlns="http://schemas.openxmlformats.org/spreadsheetml/2006/main" count="428" uniqueCount="249">
  <si>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</si>
  <si>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</si>
  <si>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</si>
  <si>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</si>
  <si>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</si>
  <si>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</si>
  <si>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</si>
  <si>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</si>
  <si>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</si>
  <si>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</si>
  <si>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검수완료일</t>
    <phoneticPr fontId="4" type="noConversion"/>
  </si>
  <si>
    <t>계약업체명</t>
    <phoneticPr fontId="4" type="noConversion"/>
  </si>
  <si>
    <t>담당자</t>
    <phoneticPr fontId="4" type="noConversion"/>
  </si>
  <si>
    <t>준공일
(기성준공일)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</si>
  <si>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</si>
  <si>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</si>
  <si>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</si>
  <si>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</si>
  <si>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</si>
  <si>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</si>
  <si>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</si>
  <si>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비고</t>
    <phoneticPr fontId="4" type="noConversion"/>
  </si>
  <si>
    <t>분당판교청소년수련관</t>
    <phoneticPr fontId="4" type="noConversion"/>
  </si>
  <si>
    <t>분당판교청소년수련관</t>
    <phoneticPr fontId="4" type="noConversion"/>
  </si>
  <si>
    <t>분당판교청소년수련관</t>
  </si>
  <si>
    <t>분당판교청소년수련관</t>
    <phoneticPr fontId="4" type="noConversion"/>
  </si>
  <si>
    <t>티센크루프 엘리베이터코리아㈜</t>
    <phoneticPr fontId="4" type="noConversion"/>
  </si>
  <si>
    <t>오티스엘리베이터</t>
    <phoneticPr fontId="4" type="noConversion"/>
  </si>
  <si>
    <t>신도종합서비스</t>
    <phoneticPr fontId="4" type="noConversion"/>
  </si>
  <si>
    <t>정수기, 비데, 공기청정기 위탁관리비</t>
    <phoneticPr fontId="4" type="noConversion"/>
  </si>
  <si>
    <t>안마의자 임차비 지급</t>
    <phoneticPr fontId="4" type="noConversion"/>
  </si>
  <si>
    <t>㈜휴앤미디어</t>
    <phoneticPr fontId="4" type="noConversion"/>
  </si>
  <si>
    <t>공기청정기 위탁관리비</t>
    <phoneticPr fontId="4" type="noConversion"/>
  </si>
  <si>
    <t>분당판교청소년수련관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</si>
  <si>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</si>
  <si>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</si>
  <si>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</si>
  <si>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</si>
  <si>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</si>
  <si>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</si>
  <si>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</si>
  <si>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</si>
  <si>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</si>
  <si>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연락처</t>
    <phoneticPr fontId="4" type="noConversion"/>
  </si>
  <si>
    <t>비고</t>
    <phoneticPr fontId="4" type="noConversion"/>
  </si>
  <si>
    <t>용역명</t>
    <phoneticPr fontId="4" type="noConversion"/>
  </si>
  <si>
    <t>예산액
(단위:천원)</t>
    <phoneticPr fontId="4" type="noConversion"/>
  </si>
  <si>
    <t>담당자</t>
    <phoneticPr fontId="4" type="noConversion"/>
  </si>
  <si>
    <t>계약방법</t>
    <phoneticPr fontId="4" type="noConversion"/>
  </si>
  <si>
    <t>코웨이㈜</t>
    <phoneticPr fontId="4" type="noConversion"/>
  </si>
  <si>
    <t>성남소방전기㈜</t>
    <phoneticPr fontId="4" type="noConversion"/>
  </si>
  <si>
    <t>㈜에스원 성남</t>
    <phoneticPr fontId="4" type="noConversion"/>
  </si>
  <si>
    <t>2019년 복합기 유지관리</t>
    <phoneticPr fontId="4" type="noConversion"/>
  </si>
  <si>
    <t>소액수의</t>
    <phoneticPr fontId="4" type="noConversion"/>
  </si>
  <si>
    <t>계약사유</t>
  </si>
  <si>
    <t>계약상대자</t>
  </si>
  <si>
    <t>계약유형</t>
  </si>
  <si>
    <t>준공일자</t>
  </si>
  <si>
    <t>수의 1인견적</t>
    <phoneticPr fontId="4" type="noConversion"/>
  </si>
  <si>
    <t>계약방법</t>
  </si>
  <si>
    <t>계약기간</t>
    <phoneticPr fontId="4" type="noConversion"/>
  </si>
  <si>
    <t>계약일자</t>
  </si>
  <si>
    <t>계약금액</t>
  </si>
  <si>
    <t>낙찰률</t>
  </si>
  <si>
    <t>최초계약금액</t>
  </si>
  <si>
    <t>예정가격</t>
  </si>
  <si>
    <t>계약명</t>
  </si>
  <si>
    <t>계약현황</t>
    <phoneticPr fontId="4" type="noConversion"/>
  </si>
  <si>
    <t>(단위:원)</t>
    <phoneticPr fontId="4" type="noConversion"/>
  </si>
  <si>
    <t>분당판교청소년수련관</t>
    <phoneticPr fontId="4" type="noConversion"/>
  </si>
  <si>
    <t>계약현황공개</t>
    <phoneticPr fontId="4" type="noConversion"/>
  </si>
  <si>
    <t>2019년 시설관리용역</t>
    <phoneticPr fontId="4" type="noConversion"/>
  </si>
  <si>
    <t>2019년 셔틀버스 임차용역비</t>
    <phoneticPr fontId="4" type="noConversion"/>
  </si>
  <si>
    <t>계약기간</t>
  </si>
  <si>
    <t>일반</t>
    <phoneticPr fontId="4" type="noConversion"/>
  </si>
  <si>
    <r>
      <t>소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재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지</t>
    </r>
    <phoneticPr fontId="4" type="noConversion"/>
  </si>
  <si>
    <t>기 타</t>
  </si>
  <si>
    <t>분당판교청소년수련관</t>
    <phoneticPr fontId="4" type="noConversion"/>
  </si>
  <si>
    <t>사업장소</t>
  </si>
  <si>
    <t>지방자치를 당사자로 하는 계약에 관한 법률 시행령 제25조1항에 의한 수의계약</t>
    <phoneticPr fontId="4" type="noConversion"/>
  </si>
  <si>
    <t>수의계약사유</t>
    <phoneticPr fontId="4" type="noConversion"/>
  </si>
  <si>
    <t>주 소</t>
  </si>
  <si>
    <t>대표자</t>
    <phoneticPr fontId="4" type="noConversion"/>
  </si>
  <si>
    <t>업 체 명</t>
  </si>
  <si>
    <t>(B/A)</t>
  </si>
  <si>
    <t>(B)</t>
  </si>
  <si>
    <t>(A)</t>
  </si>
  <si>
    <t>계약율(%)</t>
  </si>
  <si>
    <t>예정금액</t>
  </si>
  <si>
    <t>계약개요</t>
  </si>
  <si>
    <t>사 업 명</t>
  </si>
  <si>
    <t>(단위:원)</t>
    <phoneticPr fontId="4" type="noConversion"/>
  </si>
  <si>
    <t>수의계약현황</t>
    <phoneticPr fontId="4" type="noConversion"/>
  </si>
  <si>
    <t>2019년 무인경비시스템 위탁관리</t>
    <phoneticPr fontId="4" type="noConversion"/>
  </si>
  <si>
    <t>2019년수련관 승강기 유지보수</t>
    <phoneticPr fontId="4" type="noConversion"/>
  </si>
  <si>
    <t>2019년 소방시설 위탁관리</t>
    <phoneticPr fontId="4" type="noConversion"/>
  </si>
  <si>
    <t>2019년 수영장 승강기 유지보수</t>
    <phoneticPr fontId="4" type="noConversion"/>
  </si>
  <si>
    <t>비고</t>
    <phoneticPr fontId="4" type="noConversion"/>
  </si>
  <si>
    <t>연락처</t>
    <phoneticPr fontId="4" type="noConversion"/>
  </si>
  <si>
    <t>담당자</t>
    <phoneticPr fontId="4" type="noConversion"/>
  </si>
  <si>
    <t>시설명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</si>
  <si>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</si>
  <si>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</si>
  <si>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</si>
  <si>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</si>
  <si>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계약방법</t>
    <phoneticPr fontId="4" type="noConversion"/>
  </si>
  <si>
    <t>공종</t>
    <phoneticPr fontId="4" type="noConversion"/>
  </si>
  <si>
    <t>공사명</t>
    <phoneticPr fontId="4" type="noConversion"/>
  </si>
  <si>
    <t>발주월</t>
    <phoneticPr fontId="4" type="noConversion"/>
  </si>
  <si>
    <t>발주년도</t>
    <phoneticPr fontId="4" type="noConversion"/>
  </si>
  <si>
    <t>분당판교청소년수련관</t>
    <phoneticPr fontId="4" type="noConversion"/>
  </si>
  <si>
    <t>공사 발주계획</t>
    <phoneticPr fontId="4" type="noConversion"/>
  </si>
  <si>
    <t>- 해당사항 없음 -</t>
    <phoneticPr fontId="4" type="noConversion"/>
  </si>
  <si>
    <t>비고</t>
    <phoneticPr fontId="4" type="noConversion"/>
  </si>
  <si>
    <t>투찰금액</t>
    <phoneticPr fontId="4" type="noConversion"/>
  </si>
  <si>
    <t>투찰율</t>
    <phoneticPr fontId="4" type="noConversion"/>
  </si>
  <si>
    <t>낙찰예정자</t>
    <phoneticPr fontId="4" type="noConversion"/>
  </si>
  <si>
    <t>낙찰하한율</t>
    <phoneticPr fontId="4" type="noConversion"/>
  </si>
  <si>
    <t>예정가격</t>
    <phoneticPr fontId="4" type="noConversion"/>
  </si>
  <si>
    <t>입찰참여업체</t>
    <phoneticPr fontId="4" type="noConversion"/>
  </si>
  <si>
    <t>개찰일시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</si>
  <si>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</si>
  <si>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</si>
  <si>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</si>
  <si>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</si>
  <si>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</si>
  <si>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개찰현황</t>
    <phoneticPr fontId="4" type="noConversion"/>
  </si>
  <si>
    <t>- 해당사항 없음 -</t>
    <phoneticPr fontId="4" type="noConversion"/>
  </si>
  <si>
    <t>비고</t>
    <phoneticPr fontId="4" type="noConversion"/>
  </si>
  <si>
    <t>지역제한</t>
    <phoneticPr fontId="4" type="noConversion"/>
  </si>
  <si>
    <t>업종사항제한</t>
    <phoneticPr fontId="4" type="noConversion"/>
  </si>
  <si>
    <t>추정가격</t>
    <phoneticPr fontId="4" type="noConversion"/>
  </si>
  <si>
    <t>추정금액</t>
    <phoneticPr fontId="4" type="noConversion"/>
  </si>
  <si>
    <t>개찰일시</t>
    <phoneticPr fontId="4" type="noConversion"/>
  </si>
  <si>
    <t>입찰마감일</t>
    <phoneticPr fontId="4" type="noConversion"/>
  </si>
  <si>
    <t>입찰개시일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</si>
  <si>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</si>
  <si>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</si>
  <si>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</si>
  <si>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</si>
  <si>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</si>
  <si>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입찰현황</t>
    <phoneticPr fontId="4" type="noConversion"/>
  </si>
  <si>
    <t>- 해당사항 없음 -</t>
    <phoneticPr fontId="4" type="noConversion"/>
  </si>
  <si>
    <t>계약물량.규모</t>
    <phoneticPr fontId="4" type="noConversion"/>
  </si>
  <si>
    <t>계약금액</t>
    <phoneticPr fontId="4" type="noConversion"/>
  </si>
  <si>
    <t>비고(계약변경 사유)</t>
    <phoneticPr fontId="4" type="noConversion"/>
  </si>
  <si>
    <t>계약변경 후의 계약내용</t>
    <phoneticPr fontId="4" type="noConversion"/>
  </si>
  <si>
    <t>계약변경 전의 계약내용</t>
    <phoneticPr fontId="4" type="noConversion"/>
  </si>
  <si>
    <t>계약기간</t>
    <phoneticPr fontId="4" type="noConversion"/>
  </si>
  <si>
    <t>계약상대자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</si>
  <si>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</si>
  <si>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</si>
  <si>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</si>
  <si>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계약내용의 변경에 관한 사항</t>
    <phoneticPr fontId="4" type="noConversion"/>
  </si>
  <si>
    <t>㈜에스원 성남</t>
    <phoneticPr fontId="4" type="noConversion"/>
  </si>
  <si>
    <t>2019년 무인경비시스템 위탁관리비지급</t>
    <phoneticPr fontId="4" type="noConversion"/>
  </si>
  <si>
    <t>사회복지법인 미래재단</t>
    <phoneticPr fontId="4" type="noConversion"/>
  </si>
  <si>
    <t>㈜활기찬중부관광</t>
    <phoneticPr fontId="4" type="noConversion"/>
  </si>
  <si>
    <t>사무국</t>
    <phoneticPr fontId="4" type="noConversion"/>
  </si>
  <si>
    <t>사무국</t>
    <phoneticPr fontId="4" type="noConversion"/>
  </si>
  <si>
    <t>사회복지법인 미래재단</t>
    <phoneticPr fontId="4" type="noConversion"/>
  </si>
  <si>
    <t>㈜사회적기업 청정마을</t>
    <phoneticPr fontId="4" type="noConversion"/>
  </si>
  <si>
    <t>2019년 방역소독 위탁 계약</t>
    <phoneticPr fontId="4" type="noConversion"/>
  </si>
  <si>
    <t>물품 발주계획</t>
    <phoneticPr fontId="4" type="noConversion"/>
  </si>
  <si>
    <t>용역 발주계획</t>
    <phoneticPr fontId="4" type="noConversion"/>
  </si>
  <si>
    <t>엘지전자㈜</t>
    <phoneticPr fontId="4" type="noConversion"/>
  </si>
  <si>
    <t>1회, 2회</t>
    <phoneticPr fontId="4" type="noConversion"/>
  </si>
  <si>
    <t>2019. 청소년 자유시장 행사물품 임차</t>
    <phoneticPr fontId="4" type="noConversion"/>
  </si>
  <si>
    <t>마케팅스토리</t>
    <phoneticPr fontId="4" type="noConversion"/>
  </si>
  <si>
    <t>교육공동체사업 안전 프로그램(학교공동기획 프로젝트, 초등안전)</t>
    <phoneticPr fontId="4" type="noConversion"/>
  </si>
  <si>
    <t>(사)라이프가드코리아</t>
    <phoneticPr fontId="4" type="noConversion"/>
  </si>
  <si>
    <t>리더십과 함께하는 진로학교 프로그램 운영</t>
    <phoneticPr fontId="4" type="noConversion"/>
  </si>
  <si>
    <t>서로배움사회적협동조합성장과비전</t>
    <phoneticPr fontId="4" type="noConversion"/>
  </si>
  <si>
    <t>1회</t>
    <phoneticPr fontId="4" type="noConversion"/>
  </si>
  <si>
    <t>2019년 수련관 승강기 유지보수</t>
    <phoneticPr fontId="4" type="noConversion"/>
  </si>
  <si>
    <t xml:space="preserve">2019년 상반기 시설물 정밀안전점검 </t>
    <phoneticPr fontId="4" type="noConversion"/>
  </si>
  <si>
    <t>시설물안전연구원 주식회사</t>
    <phoneticPr fontId="4" type="noConversion"/>
  </si>
  <si>
    <t>상담실 환경개선공사</t>
  </si>
  <si>
    <t>2019.06.03</t>
    <phoneticPr fontId="4" type="noConversion"/>
  </si>
  <si>
    <t>2019.06.04 ~ 06.11</t>
    <phoneticPr fontId="4" type="noConversion"/>
  </si>
  <si>
    <t>2019.06.11</t>
    <phoneticPr fontId="4" type="noConversion"/>
  </si>
  <si>
    <t>경기도 성남시 분당구 판교로 770</t>
    <phoneticPr fontId="4" type="noConversion"/>
  </si>
  <si>
    <t>상담실 환경개선공사</t>
    <phoneticPr fontId="4" type="noConversion"/>
  </si>
  <si>
    <t>㈜태경이엔씨</t>
    <phoneticPr fontId="4" type="noConversion"/>
  </si>
  <si>
    <t>청소년수련관 종합평가 서면조사표 제작</t>
    <phoneticPr fontId="4" type="noConversion"/>
  </si>
  <si>
    <t>2019.06.27</t>
    <phoneticPr fontId="4" type="noConversion"/>
  </si>
  <si>
    <t xml:space="preserve">  </t>
    <phoneticPr fontId="4" type="noConversion"/>
  </si>
  <si>
    <t>1월, 2월, 3월, 4월, 5월</t>
    <phoneticPr fontId="4" type="noConversion"/>
  </si>
  <si>
    <t>1월, 2월, 3월, 4월, 5월, 6월</t>
    <phoneticPr fontId="4" type="noConversion"/>
  </si>
  <si>
    <t>1회, 2회</t>
    <phoneticPr fontId="4" type="noConversion"/>
  </si>
  <si>
    <t>2019년 방역소독 위탁계약</t>
    <phoneticPr fontId="4" type="noConversion"/>
  </si>
  <si>
    <t>㈜사회적기업 청정마을</t>
    <phoneticPr fontId="4" type="noConversion"/>
  </si>
  <si>
    <t>2019(성남형) 평화통일탐방 프로그램</t>
    <phoneticPr fontId="4" type="noConversion"/>
  </si>
  <si>
    <t>경기관광공사</t>
    <phoneticPr fontId="4" type="noConversion"/>
  </si>
  <si>
    <t>2019.06.03</t>
    <phoneticPr fontId="4" type="noConversion"/>
  </si>
  <si>
    <t>2019.06.04 ~ 06.11</t>
    <phoneticPr fontId="4" type="noConversion"/>
  </si>
  <si>
    <t>㈜태경이엔씨</t>
    <phoneticPr fontId="4" type="noConversion"/>
  </si>
  <si>
    <t>㈜태경이엔씨</t>
    <phoneticPr fontId="4" type="noConversion"/>
  </si>
  <si>
    <t>한은희</t>
    <phoneticPr fontId="4" type="noConversion"/>
  </si>
  <si>
    <t>경기도 성남시 분당구 판교로 770</t>
    <phoneticPr fontId="4" type="noConversion"/>
  </si>
  <si>
    <t>2019.06.24</t>
    <phoneticPr fontId="4" type="noConversion"/>
  </si>
  <si>
    <t>2019.06.24</t>
    <phoneticPr fontId="4" type="noConversion"/>
  </si>
  <si>
    <t>2019.06.24 ~ 06.27</t>
    <phoneticPr fontId="4" type="noConversion"/>
  </si>
  <si>
    <t>2019.06.24 ~ 06.27</t>
    <phoneticPr fontId="4" type="noConversion"/>
  </si>
  <si>
    <t>새한디플러스</t>
    <phoneticPr fontId="4" type="noConversion"/>
  </si>
  <si>
    <t>새한디플러스</t>
    <phoneticPr fontId="4" type="noConversion"/>
  </si>
  <si>
    <t>임은지</t>
    <phoneticPr fontId="4" type="noConversion"/>
  </si>
  <si>
    <t>경기도 성남시 중원구 사기막골로 45번길 14</t>
    <phoneticPr fontId="4" type="noConversion"/>
  </si>
  <si>
    <t>경기도 성남시 중원구 사기막골로 45번길 14</t>
    <phoneticPr fontId="4" type="noConversion"/>
  </si>
  <si>
    <t>2019.06.12</t>
    <phoneticPr fontId="4" type="noConversion"/>
  </si>
  <si>
    <t>2019.06.12 ~ 10.31</t>
    <phoneticPr fontId="4" type="noConversion"/>
  </si>
  <si>
    <t>2019.10.31</t>
    <phoneticPr fontId="4" type="noConversion"/>
  </si>
  <si>
    <t>강서농원</t>
    <phoneticPr fontId="4" type="noConversion"/>
  </si>
  <si>
    <t>조경시설 유지관리</t>
    <phoneticPr fontId="4" type="noConversion"/>
  </si>
  <si>
    <t>2019.06.12</t>
    <phoneticPr fontId="4" type="noConversion"/>
  </si>
  <si>
    <t>2019.06.12 ~ 10.31</t>
    <phoneticPr fontId="4" type="noConversion"/>
  </si>
  <si>
    <t>강서농원</t>
    <phoneticPr fontId="4" type="noConversion"/>
  </si>
  <si>
    <t>고은미</t>
    <phoneticPr fontId="4" type="noConversion"/>
  </si>
  <si>
    <t>경기도 성남시 중원구 마지로 385</t>
    <phoneticPr fontId="4" type="noConversion"/>
  </si>
  <si>
    <t>경기도 성남시 중원구 마지로 385</t>
    <phoneticPr fontId="4" type="noConversion"/>
  </si>
  <si>
    <t>조경시설 유지관리</t>
    <phoneticPr fontId="4" type="noConversion"/>
  </si>
  <si>
    <t>분당판교청소년수련관</t>
    <phoneticPr fontId="4" type="noConversion"/>
  </si>
  <si>
    <t>김보희</t>
    <phoneticPr fontId="4" type="noConversion"/>
  </si>
  <si>
    <t>031-729-9637</t>
    <phoneticPr fontId="4" type="noConversion"/>
  </si>
  <si>
    <t>공연장 무대시설 안전진단</t>
    <phoneticPr fontId="4" type="noConversion"/>
  </si>
  <si>
    <t>이기관</t>
    <phoneticPr fontId="4" type="noConversion"/>
  </si>
  <si>
    <t>031-729-9652</t>
    <phoneticPr fontId="4" type="noConversion"/>
  </si>
  <si>
    <t>수의총액</t>
    <phoneticPr fontId="4" type="noConversion"/>
  </si>
  <si>
    <t>7월 청소년동아리 지원  차량 임차</t>
    <phoneticPr fontId="4" type="noConversion"/>
  </si>
  <si>
    <t>수의총액</t>
    <phoneticPr fontId="4" type="noConversion"/>
  </si>
  <si>
    <t>장효지</t>
    <phoneticPr fontId="4" type="noConversion"/>
  </si>
  <si>
    <t>031-729-9638</t>
    <phoneticPr fontId="4" type="noConversion"/>
  </si>
  <si>
    <t>슈퍼스타 워너비 뉴트로가요제 물품 임차</t>
    <phoneticPr fontId="4" type="noConversion"/>
  </si>
  <si>
    <t>- 해당사항 없음 -</t>
    <phoneticPr fontId="4" type="noConversion"/>
  </si>
  <si>
    <t>글로벌 인성교육 전문강사 양성 과정 차량임차</t>
    <phoneticPr fontId="4" type="noConversion"/>
  </si>
  <si>
    <t>판교25통 꿈 네트워크 임차</t>
    <phoneticPr fontId="4" type="noConversion"/>
  </si>
  <si>
    <t>이치준</t>
    <phoneticPr fontId="4" type="noConversion"/>
  </si>
  <si>
    <t>031-729-9639</t>
    <phoneticPr fontId="4" type="noConversion"/>
  </si>
  <si>
    <t>2019.06.10 ~ 08.08</t>
    <phoneticPr fontId="4" type="noConversion"/>
  </si>
  <si>
    <t>2019.08.08</t>
    <phoneticPr fontId="4" type="noConversion"/>
  </si>
  <si>
    <t>㈜아름다운여행세상</t>
  </si>
  <si>
    <t>㈜아름다운여행세상</t>
    <phoneticPr fontId="4" type="noConversion"/>
  </si>
  <si>
    <t>서울 성북구 동소문로 11</t>
  </si>
  <si>
    <t>서울 성북구 동소문로 11</t>
    <phoneticPr fontId="4" type="noConversion"/>
  </si>
  <si>
    <t>2019. 청소년 국제교류활동(미국) 꿈비업 프로젝트 계약</t>
    <phoneticPr fontId="4" type="noConversion"/>
  </si>
  <si>
    <t>2019. 청소년 국제교류활동(미국) 꿈비업 프로젝트 계약</t>
    <phoneticPr fontId="4" type="noConversion"/>
  </si>
  <si>
    <t>2019.06.03</t>
    <phoneticPr fontId="4" type="noConversion"/>
  </si>
  <si>
    <t>2019.06.10 ~ 08.08</t>
    <phoneticPr fontId="4" type="noConversion"/>
  </si>
  <si>
    <t>마정설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</si>
</sst>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%"/>
    <numFmt numFmtId="180" formatCode="0.000%"/>
    <numFmt numFmtId="181" formatCode="###,##0"/>
  </numFmts>
  <fonts count="34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4"/>
      <name val="돋움"/>
      <family val="3"/>
      <charset val="129"/>
    </font>
    <font>
      <sz val="9"/>
      <color theme="1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10"/>
      <color rgb="FFFF0000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b/>
      <sz val="9"/>
      <color theme="1"/>
      <name val="돋움"/>
      <family val="3"/>
      <charset val="129"/>
    </font>
    <font>
      <b/>
      <sz val="11"/>
      <color rgb="FF000000"/>
      <name val="돋움"/>
      <family val="3"/>
      <charset val="129"/>
    </font>
    <font>
      <b/>
      <sz val="6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5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2">
    <xf numFmtId="0" fontId="0" fillId="0" borderId="0" xfId="0"/>
    <xf numFmtId="0" fontId="0" fillId="0" borderId="0" xfId="0" applyNumberFormat="1" applyFont="1" applyFill="1" applyBorder="1" applyAlignment="1" applyProtection="1"/>
    <xf numFmtId="49" fontId="8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41" fontId="3" fillId="0" borderId="2" xfId="6" applyFont="1" applyFill="1" applyBorder="1" applyAlignment="1">
      <alignment horizontal="center" vertical="center" shrinkToFit="1"/>
    </xf>
    <xf numFmtId="176" fontId="3" fillId="0" borderId="2" xfId="1" applyNumberFormat="1" applyFont="1" applyFill="1" applyBorder="1" applyAlignment="1">
      <alignment horizontal="center" vertical="center" shrinkToFit="1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41" fontId="5" fillId="0" borderId="1" xfId="1" applyFont="1" applyFill="1" applyBorder="1" applyAlignment="1" applyProtection="1">
      <alignment horizontal="center" vertical="center"/>
    </xf>
    <xf numFmtId="41" fontId="8" fillId="2" borderId="2" xfId="1" applyFont="1" applyFill="1" applyBorder="1" applyAlignment="1" applyProtection="1">
      <alignment horizontal="center" vertical="center"/>
    </xf>
    <xf numFmtId="41" fontId="9" fillId="0" borderId="2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14" fontId="5" fillId="0" borderId="1" xfId="0" applyNumberFormat="1" applyFont="1" applyFill="1" applyBorder="1" applyAlignment="1" applyProtection="1">
      <alignment horizontal="center" vertical="center"/>
    </xf>
    <xf numFmtId="14" fontId="7" fillId="0" borderId="1" xfId="0" applyNumberFormat="1" applyFont="1" applyFill="1" applyBorder="1" applyAlignment="1" applyProtection="1">
      <alignment horizontal="center" vertical="center"/>
    </xf>
    <xf numFmtId="14" fontId="8" fillId="2" borderId="2" xfId="0" applyNumberFormat="1" applyFont="1" applyFill="1" applyBorder="1" applyAlignment="1" applyProtection="1">
      <alignment horizontal="center" vertical="center"/>
    </xf>
    <xf numFmtId="14" fontId="8" fillId="2" borderId="2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 wrapTex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wrapText="1"/>
    </xf>
    <xf numFmtId="177" fontId="15" fillId="0" borderId="2" xfId="0" applyNumberFormat="1" applyFont="1" applyFill="1" applyBorder="1" applyAlignment="1">
      <alignment horizontal="left" vertical="center" shrinkToFit="1"/>
    </xf>
    <xf numFmtId="41" fontId="15" fillId="0" borderId="2" xfId="1" applyFont="1" applyFill="1" applyBorder="1" applyAlignment="1">
      <alignment horizontal="right" vertical="center"/>
    </xf>
    <xf numFmtId="14" fontId="15" fillId="0" borderId="2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 shrinkToFit="1"/>
    </xf>
    <xf numFmtId="0" fontId="0" fillId="0" borderId="0" xfId="0"/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41" fontId="3" fillId="0" borderId="2" xfId="1" applyFont="1" applyFill="1" applyBorder="1" applyAlignment="1">
      <alignment horizontal="right" vertical="center" shrinkToFit="1"/>
    </xf>
    <xf numFmtId="0" fontId="0" fillId="0" borderId="0" xfId="0" applyFont="1"/>
    <xf numFmtId="0" fontId="16" fillId="0" borderId="1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 applyProtection="1">
      <alignment horizontal="right" vertical="center"/>
    </xf>
    <xf numFmtId="0" fontId="15" fillId="2" borderId="2" xfId="0" applyNumberFormat="1" applyFont="1" applyFill="1" applyBorder="1" applyAlignment="1" applyProtection="1">
      <alignment horizontal="center" vertical="center"/>
    </xf>
    <xf numFmtId="49" fontId="15" fillId="2" borderId="2" xfId="0" applyNumberFormat="1" applyFont="1" applyFill="1" applyBorder="1" applyAlignment="1" applyProtection="1">
      <alignment horizontal="center" vertical="center"/>
    </xf>
    <xf numFmtId="41" fontId="15" fillId="2" borderId="2" xfId="1" applyFont="1" applyFill="1" applyBorder="1" applyAlignment="1" applyProtection="1">
      <alignment horizontal="center" vertical="center"/>
    </xf>
    <xf numFmtId="41" fontId="18" fillId="0" borderId="1" xfId="1" applyFont="1" applyFill="1" applyBorder="1" applyAlignment="1" applyProtection="1">
      <alignment horizontal="center" vertical="center"/>
    </xf>
    <xf numFmtId="41" fontId="9" fillId="0" borderId="0" xfId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/>
    </xf>
    <xf numFmtId="41" fontId="3" fillId="0" borderId="2" xfId="1" applyFont="1" applyBorder="1" applyAlignment="1">
      <alignment horizontal="right" vertical="center"/>
    </xf>
    <xf numFmtId="0" fontId="0" fillId="0" borderId="0" xfId="0" applyNumberFormat="1" applyFont="1" applyFill="1" applyBorder="1" applyAlignment="1" applyProtection="1">
      <alignment horizontal="left"/>
    </xf>
    <xf numFmtId="177" fontId="9" fillId="0" borderId="2" xfId="0" quotePrefix="1" applyNumberFormat="1" applyFont="1" applyFill="1" applyBorder="1" applyAlignment="1">
      <alignment horizontal="left" vertical="center" shrinkToFit="1"/>
    </xf>
    <xf numFmtId="49" fontId="9" fillId="2" borderId="2" xfId="0" applyNumberFormat="1" applyFont="1" applyFill="1" applyBorder="1" applyAlignment="1" applyProtection="1">
      <alignment horizontal="center" vertical="center"/>
    </xf>
    <xf numFmtId="41" fontId="9" fillId="0" borderId="0" xfId="1" applyFont="1" applyFill="1" applyBorder="1" applyAlignment="1" applyProtection="1">
      <alignment horizontal="center"/>
    </xf>
    <xf numFmtId="177" fontId="9" fillId="0" borderId="2" xfId="0" applyNumberFormat="1" applyFont="1" applyFill="1" applyBorder="1" applyAlignment="1">
      <alignment horizontal="center" vertical="center" wrapText="1" shrinkToFit="1"/>
    </xf>
    <xf numFmtId="0" fontId="10" fillId="0" borderId="0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177" fontId="9" fillId="4" borderId="2" xfId="0" applyNumberFormat="1" applyFont="1" applyFill="1" applyBorder="1" applyAlignment="1">
      <alignment horizontal="center" vertical="center" wrapText="1" shrinkToFit="1"/>
    </xf>
    <xf numFmtId="0" fontId="20" fillId="0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177" fontId="24" fillId="0" borderId="2" xfId="0" applyNumberFormat="1" applyFont="1" applyFill="1" applyBorder="1" applyAlignment="1">
      <alignment horizontal="left" vertical="center" shrinkToFit="1"/>
    </xf>
    <xf numFmtId="177" fontId="9" fillId="4" borderId="2" xfId="0" quotePrefix="1" applyNumberFormat="1" applyFont="1" applyFill="1" applyBorder="1" applyAlignment="1">
      <alignment horizontal="center" vertical="center" wrapText="1" shrinkToFi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3" fontId="20" fillId="0" borderId="5" xfId="0" applyNumberFormat="1" applyFont="1" applyFill="1" applyBorder="1" applyAlignment="1">
      <alignment horizontal="center" vertical="center" wrapText="1"/>
    </xf>
    <xf numFmtId="179" fontId="20" fillId="0" borderId="5" xfId="0" applyNumberFormat="1" applyFont="1" applyFill="1" applyBorder="1" applyAlignment="1">
      <alignment horizontal="center" vertical="center" wrapText="1"/>
    </xf>
    <xf numFmtId="3" fontId="20" fillId="0" borderId="11" xfId="0" applyNumberFormat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7" fillId="2" borderId="16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9" fontId="22" fillId="0" borderId="11" xfId="0" applyNumberFormat="1" applyFont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7" fillId="2" borderId="24" xfId="0" applyFont="1" applyFill="1" applyBorder="1" applyAlignment="1">
      <alignment horizontal="center" vertical="center" wrapText="1"/>
    </xf>
    <xf numFmtId="0" fontId="22" fillId="0" borderId="5" xfId="0" quotePrefix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shrinkToFit="1"/>
    </xf>
    <xf numFmtId="14" fontId="23" fillId="0" borderId="19" xfId="0" applyNumberFormat="1" applyFont="1" applyBorder="1" applyAlignment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28" fillId="0" borderId="1" xfId="0" applyNumberFormat="1" applyFont="1" applyFill="1" applyBorder="1" applyAlignment="1" applyProtection="1">
      <alignment horizontal="center" vertical="center"/>
    </xf>
    <xf numFmtId="0" fontId="28" fillId="0" borderId="1" xfId="0" applyNumberFormat="1" applyFont="1" applyFill="1" applyBorder="1" applyAlignment="1" applyProtection="1">
      <alignment horizontal="left" vertical="center"/>
    </xf>
    <xf numFmtId="3" fontId="20" fillId="0" borderId="19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 wrapText="1"/>
    </xf>
    <xf numFmtId="14" fontId="20" fillId="4" borderId="5" xfId="0" applyNumberFormat="1" applyFont="1" applyFill="1" applyBorder="1" applyAlignment="1">
      <alignment horizontal="center" vertical="center" wrapText="1"/>
    </xf>
    <xf numFmtId="14" fontId="9" fillId="4" borderId="2" xfId="0" applyNumberFormat="1" applyFont="1" applyFill="1" applyBorder="1" applyAlignment="1">
      <alignment horizontal="center" vertical="center"/>
    </xf>
    <xf numFmtId="14" fontId="15" fillId="4" borderId="2" xfId="0" applyNumberFormat="1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 applyProtection="1">
      <alignment horizontal="center" vertical="center" wrapText="1" shrinkToFit="1"/>
    </xf>
    <xf numFmtId="0" fontId="29" fillId="0" borderId="2" xfId="0" quotePrefix="1" applyNumberFormat="1" applyFont="1" applyFill="1" applyBorder="1" applyAlignment="1" applyProtection="1">
      <alignment horizontal="center" vertical="center" shrinkToFit="1"/>
    </xf>
    <xf numFmtId="180" fontId="29" fillId="0" borderId="2" xfId="0" applyNumberFormat="1" applyFont="1" applyFill="1" applyBorder="1" applyAlignment="1" applyProtection="1">
      <alignment horizontal="center" vertical="center" shrinkToFit="1"/>
    </xf>
    <xf numFmtId="4" fontId="29" fillId="0" borderId="2" xfId="0" applyNumberFormat="1" applyFont="1" applyFill="1" applyBorder="1" applyAlignment="1" applyProtection="1">
      <alignment horizontal="center" vertical="center" shrinkToFit="1"/>
    </xf>
    <xf numFmtId="0" fontId="29" fillId="0" borderId="2" xfId="0" applyFont="1" applyBorder="1" applyAlignment="1" applyProtection="1">
      <alignment horizontal="center" vertical="center" shrinkToFit="1"/>
    </xf>
    <xf numFmtId="0" fontId="30" fillId="0" borderId="2" xfId="0" applyFont="1" applyBorder="1" applyAlignment="1" applyProtection="1">
      <alignment horizontal="center" vertical="center" shrinkToFit="1"/>
    </xf>
    <xf numFmtId="0" fontId="31" fillId="0" borderId="2" xfId="0" applyFont="1" applyBorder="1" applyAlignment="1" applyProtection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31" fillId="0" borderId="2" xfId="0" applyFont="1" applyBorder="1" applyAlignment="1" applyProtection="1">
      <alignment horizontal="center" vertical="center"/>
    </xf>
    <xf numFmtId="177" fontId="31" fillId="0" borderId="2" xfId="0" applyNumberFormat="1" applyFont="1" applyBorder="1" applyAlignment="1" applyProtection="1">
      <alignment horizontal="center" vertical="center"/>
    </xf>
    <xf numFmtId="0" fontId="32" fillId="0" borderId="2" xfId="0" applyFont="1" applyBorder="1" applyAlignment="1" applyProtection="1">
      <alignment horizontal="center" vertical="center"/>
    </xf>
    <xf numFmtId="181" fontId="32" fillId="0" borderId="2" xfId="0" applyNumberFormat="1" applyFont="1" applyBorder="1" applyAlignment="1" applyProtection="1">
      <alignment horizontal="center" vertical="center" wrapText="1"/>
    </xf>
    <xf numFmtId="177" fontId="33" fillId="0" borderId="2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</xf>
    <xf numFmtId="0" fontId="28" fillId="0" borderId="1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center"/>
    </xf>
    <xf numFmtId="41" fontId="10" fillId="0" borderId="0" xfId="1" applyFont="1" applyBorder="1" applyAlignment="1">
      <alignment horizontal="center" vertical="center"/>
    </xf>
    <xf numFmtId="41" fontId="11" fillId="3" borderId="2" xfId="1" applyFont="1" applyFill="1" applyBorder="1" applyAlignment="1">
      <alignment horizontal="center" vertical="center" wrapText="1"/>
    </xf>
    <xf numFmtId="41" fontId="0" fillId="0" borderId="0" xfId="1" applyFont="1" applyAlignment="1"/>
    <xf numFmtId="0" fontId="27" fillId="2" borderId="20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7" fillId="2" borderId="20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38" fontId="3" fillId="0" borderId="33" xfId="4" applyNumberFormat="1" applyFont="1" applyBorder="1">
      <alignment vertical="center"/>
    </xf>
    <xf numFmtId="38" fontId="3" fillId="0" borderId="33" xfId="4" applyNumberFormat="1" applyFont="1" applyBorder="1" applyAlignment="1">
      <alignment horizontal="right" vertical="center"/>
    </xf>
    <xf numFmtId="0" fontId="20" fillId="0" borderId="12" xfId="0" applyFont="1" applyFill="1" applyBorder="1" applyAlignment="1">
      <alignment horizontal="center" vertical="center" shrinkToFit="1"/>
    </xf>
    <xf numFmtId="177" fontId="9" fillId="0" borderId="2" xfId="0" quotePrefix="1" applyNumberFormat="1" applyFont="1" applyFill="1" applyBorder="1" applyAlignment="1">
      <alignment horizontal="center" vertical="center" wrapText="1" shrinkToFit="1"/>
    </xf>
    <xf numFmtId="177" fontId="15" fillId="0" borderId="2" xfId="0" quotePrefix="1" applyNumberFormat="1" applyFont="1" applyFill="1" applyBorder="1" applyAlignment="1">
      <alignment horizontal="center" vertical="center" shrinkToFit="1"/>
    </xf>
    <xf numFmtId="177" fontId="15" fillId="0" borderId="2" xfId="0" quotePrefix="1" applyNumberFormat="1" applyFont="1" applyFill="1" applyBorder="1" applyAlignment="1">
      <alignment horizontal="center" vertical="center" wrapText="1" shrinkToFit="1"/>
    </xf>
    <xf numFmtId="0" fontId="3" fillId="0" borderId="33" xfId="0" applyFont="1" applyBorder="1" applyAlignment="1">
      <alignment horizontal="center" vertical="center" shrinkToFit="1"/>
    </xf>
    <xf numFmtId="0" fontId="27" fillId="2" borderId="20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41" fontId="9" fillId="0" borderId="0" xfId="1" applyFont="1" applyFill="1" applyBorder="1" applyAlignment="1" applyProtection="1">
      <alignment horizontal="center" vertical="center"/>
    </xf>
    <xf numFmtId="14" fontId="9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quotePrefix="1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/>
    <xf numFmtId="14" fontId="9" fillId="0" borderId="2" xfId="0" applyNumberFormat="1" applyFont="1" applyFill="1" applyBorder="1" applyAlignment="1" applyProtection="1">
      <alignment horizontal="center" vertical="center"/>
    </xf>
    <xf numFmtId="0" fontId="3" fillId="0" borderId="2" xfId="0" quotePrefix="1" applyFont="1" applyFill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27" fillId="2" borderId="20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left" vertical="center"/>
    </xf>
    <xf numFmtId="0" fontId="21" fillId="2" borderId="10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3" fillId="0" borderId="8" xfId="0" quotePrefix="1" applyFont="1" applyBorder="1" applyAlignment="1">
      <alignment horizontal="left" vertical="center" shrinkToFit="1"/>
    </xf>
    <xf numFmtId="0" fontId="23" fillId="0" borderId="7" xfId="0" applyFont="1" applyBorder="1" applyAlignment="1">
      <alignment horizontal="left" vertical="center" shrinkToFit="1"/>
    </xf>
    <xf numFmtId="0" fontId="23" fillId="0" borderId="23" xfId="0" applyFont="1" applyBorder="1" applyAlignment="1">
      <alignment horizontal="left" vertical="center" shrinkToFit="1"/>
    </xf>
    <xf numFmtId="0" fontId="23" fillId="0" borderId="8" xfId="0" applyFont="1" applyBorder="1" applyAlignment="1">
      <alignment horizontal="left" vertical="center" shrinkToFit="1"/>
    </xf>
    <xf numFmtId="0" fontId="22" fillId="0" borderId="19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justify" vertical="center" wrapText="1"/>
    </xf>
    <xf numFmtId="0" fontId="22" fillId="0" borderId="18" xfId="0" applyFont="1" applyBorder="1" applyAlignment="1">
      <alignment horizontal="justify" vertical="center" wrapText="1"/>
    </xf>
    <xf numFmtId="0" fontId="22" fillId="0" borderId="17" xfId="0" applyFont="1" applyBorder="1" applyAlignment="1">
      <alignment horizontal="justify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22" fillId="2" borderId="25" xfId="0" applyFont="1" applyFill="1" applyBorder="1" applyAlignment="1">
      <alignment horizontal="center" vertical="center" wrapText="1"/>
    </xf>
    <xf numFmtId="0" fontId="22" fillId="0" borderId="8" xfId="0" quotePrefix="1" applyFont="1" applyBorder="1" applyAlignment="1">
      <alignment horizontal="justify" vertical="center" wrapText="1"/>
    </xf>
    <xf numFmtId="0" fontId="22" fillId="0" borderId="7" xfId="0" applyFont="1" applyBorder="1" applyAlignment="1">
      <alignment horizontal="justify" vertical="center" wrapText="1"/>
    </xf>
    <xf numFmtId="0" fontId="22" fillId="0" borderId="23" xfId="0" applyFont="1" applyBorder="1" applyAlignment="1">
      <alignment horizontal="justify" vertical="center" wrapText="1"/>
    </xf>
    <xf numFmtId="0" fontId="27" fillId="2" borderId="20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49" fontId="8" fillId="2" borderId="29" xfId="0" applyNumberFormat="1" applyFont="1" applyFill="1" applyBorder="1" applyAlignment="1" applyProtection="1">
      <alignment horizontal="center" vertical="center"/>
    </xf>
    <xf numFmtId="49" fontId="8" fillId="2" borderId="28" xfId="0" applyNumberFormat="1" applyFont="1" applyFill="1" applyBorder="1" applyAlignment="1" applyProtection="1">
      <alignment horizontal="center" vertical="center"/>
    </xf>
    <xf numFmtId="49" fontId="8" fillId="2" borderId="27" xfId="0" applyNumberFormat="1" applyFont="1" applyFill="1" applyBorder="1" applyAlignment="1" applyProtection="1">
      <alignment horizontal="center" vertical="center"/>
    </xf>
    <xf numFmtId="49" fontId="8" fillId="2" borderId="26" xfId="0" applyNumberFormat="1" applyFont="1" applyFill="1" applyBorder="1" applyAlignment="1" applyProtection="1">
      <alignment horizontal="center" vertical="center"/>
    </xf>
    <xf numFmtId="0" fontId="8" fillId="2" borderId="27" xfId="0" applyNumberFormat="1" applyFont="1" applyFill="1" applyBorder="1" applyAlignment="1" applyProtection="1">
      <alignment horizontal="center" vertical="center"/>
    </xf>
    <xf numFmtId="0" fontId="8" fillId="2" borderId="26" xfId="0" applyNumberFormat="1" applyFont="1" applyFill="1" applyBorder="1" applyAlignment="1" applyProtection="1">
      <alignment horizontal="center" vertical="center"/>
    </xf>
    <xf numFmtId="0" fontId="22" fillId="0" borderId="19" xfId="0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22" fillId="0" borderId="17" xfId="0" applyFont="1" applyBorder="1" applyAlignment="1">
      <alignment vertical="center"/>
    </xf>
  </cellXfs>
  <cellStyles count="15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3 3" xfId="13"/>
    <cellStyle name="쉼표 [0] 4" xfId="2"/>
    <cellStyle name="쉼표 [0] 4 2" xfId="7"/>
    <cellStyle name="쉼표 [0] 5" xfId="5"/>
    <cellStyle name="쉼표 [0] 5 2" xfId="10"/>
    <cellStyle name="쉼표 [0] 6" xfId="6"/>
    <cellStyle name="쉼표 [0] 6 2" xfId="12"/>
    <cellStyle name="쉼표 [0] 7" xfId="11"/>
    <cellStyle name="표준" xfId="0" builtinId="0"/>
    <cellStyle name="표준 2" xfId="14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tabSelected="1" zoomScale="85" zoomScaleNormal="85" workbookViewId="0">
      <selection activeCell="C7" sqref="C7"/>
    </sheetView>
  </sheetViews>
  <sheetFormatPr defaultRowHeight="13.5" x14ac:dyDescent="0.15"/>
  <cols>
    <col min="1" max="1" width="8.6640625" style="37" customWidth="1"/>
    <col min="2" max="2" width="8.77734375" style="37" customWidth="1"/>
    <col min="3" max="3" width="29.21875" style="37" customWidth="1"/>
    <col min="4" max="4" width="10.88671875" style="37" customWidth="1"/>
    <col min="5" max="7" width="12.44140625" style="37" customWidth="1"/>
    <col min="8" max="8" width="10.44140625" style="15" customWidth="1"/>
    <col min="9" max="9" width="17.6640625" style="37" customWidth="1"/>
    <col min="10" max="10" width="8.88671875" style="6"/>
    <col min="11" max="11" width="11.6640625" style="7" customWidth="1"/>
    <col min="12" max="12" width="6.6640625" style="6" customWidth="1"/>
    <col min="13" max="16384" width="8.88671875" style="37"/>
  </cols>
  <sheetData>
    <row r="1" spans="1:12" ht="25.5" x14ac:dyDescent="0.15">
      <c r="A1" s="149" t="s">
        <v>163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1:12" ht="25.5" x14ac:dyDescent="0.15">
      <c r="A2" s="150" t="s">
        <v>33</v>
      </c>
      <c r="B2" s="150"/>
      <c r="C2" s="150"/>
      <c r="D2" s="58"/>
      <c r="E2" s="58"/>
      <c r="F2" s="58"/>
      <c r="G2" s="58"/>
      <c r="H2" s="13"/>
      <c r="I2" s="58"/>
      <c r="J2" s="58"/>
      <c r="K2" s="58"/>
      <c r="L2" s="58"/>
    </row>
    <row r="3" spans="1:12" ht="24.75" customHeight="1" x14ac:dyDescent="0.15">
      <c r="A3" s="10" t="s">
        <v>34</v>
      </c>
      <c r="B3" s="10" t="s">
        <v>35</v>
      </c>
      <c r="C3" s="10" t="s">
        <v>36</v>
      </c>
      <c r="D3" s="10" t="s">
        <v>48</v>
      </c>
      <c r="E3" s="10" t="s">
        <v>38</v>
      </c>
      <c r="F3" s="10" t="s">
        <v>39</v>
      </c>
      <c r="G3" s="10" t="s">
        <v>40</v>
      </c>
      <c r="H3" s="14" t="s">
        <v>41</v>
      </c>
      <c r="I3" s="11" t="s">
        <v>42</v>
      </c>
      <c r="J3" s="11" t="s">
        <v>12</v>
      </c>
      <c r="K3" s="11" t="s">
        <v>43</v>
      </c>
      <c r="L3" s="11" t="s">
        <v>44</v>
      </c>
    </row>
    <row r="4" spans="1:12" ht="24.75" customHeight="1" x14ac:dyDescent="0.15">
      <c r="A4" s="38"/>
      <c r="B4" s="38"/>
      <c r="C4" s="144" t="s">
        <v>233</v>
      </c>
      <c r="D4" s="38"/>
      <c r="E4" s="39"/>
      <c r="F4" s="17"/>
      <c r="G4" s="16"/>
      <c r="H4" s="42"/>
      <c r="I4" s="40"/>
      <c r="J4" s="40"/>
      <c r="K4" s="40"/>
      <c r="L4" s="12"/>
    </row>
  </sheetData>
  <autoFilter ref="A3:L3">
    <sortState ref="A4:L30">
      <sortCondition ref="B3"/>
    </sortState>
  </autoFilter>
  <mergeCells count="2">
    <mergeCell ref="A1:L1"/>
    <mergeCell ref="A2:C2"/>
  </mergeCells>
  <phoneticPr fontId="4" type="noConversion"/>
  <dataValidations count="1">
    <dataValidation type="list" allowBlank="1" showInputMessage="1" showErrorMessage="1" sqref="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D18" sqref="D18"/>
    </sheetView>
  </sheetViews>
  <sheetFormatPr defaultRowHeight="13.5" x14ac:dyDescent="0.15"/>
  <cols>
    <col min="1" max="1" width="12.5546875" style="1" customWidth="1"/>
    <col min="2" max="2" width="20.77734375" style="1" customWidth="1"/>
    <col min="3" max="4" width="11.109375" style="1" customWidth="1"/>
    <col min="5" max="7" width="9.5546875" style="1" customWidth="1"/>
    <col min="8" max="8" width="11.44140625" style="1" bestFit="1" customWidth="1"/>
    <col min="9" max="9" width="16.109375" style="5" customWidth="1"/>
    <col min="10" max="16384" width="8.88671875" style="37"/>
  </cols>
  <sheetData>
    <row r="1" spans="1:9" ht="25.5" x14ac:dyDescent="0.15">
      <c r="A1" s="151" t="s">
        <v>153</v>
      </c>
      <c r="B1" s="151"/>
      <c r="C1" s="151"/>
      <c r="D1" s="151"/>
      <c r="E1" s="151"/>
      <c r="F1" s="151"/>
      <c r="G1" s="151"/>
      <c r="H1" s="151"/>
      <c r="I1" s="151"/>
    </row>
    <row r="2" spans="1:9" ht="25.5" x14ac:dyDescent="0.15">
      <c r="A2" s="152" t="s">
        <v>24</v>
      </c>
      <c r="B2" s="152"/>
      <c r="C2" s="68"/>
      <c r="D2" s="68"/>
      <c r="E2" s="68"/>
      <c r="F2" s="68"/>
      <c r="G2" s="68"/>
      <c r="H2" s="68"/>
      <c r="I2" s="111" t="s">
        <v>152</v>
      </c>
    </row>
    <row r="3" spans="1:9" ht="26.25" customHeight="1" x14ac:dyDescent="0.15">
      <c r="A3" s="187" t="s">
        <v>151</v>
      </c>
      <c r="B3" s="185" t="s">
        <v>150</v>
      </c>
      <c r="C3" s="185" t="s">
        <v>149</v>
      </c>
      <c r="D3" s="185" t="s">
        <v>148</v>
      </c>
      <c r="E3" s="183" t="s">
        <v>147</v>
      </c>
      <c r="F3" s="184"/>
      <c r="G3" s="183" t="s">
        <v>146</v>
      </c>
      <c r="H3" s="184"/>
      <c r="I3" s="185" t="s">
        <v>145</v>
      </c>
    </row>
    <row r="4" spans="1:9" ht="28.5" customHeight="1" x14ac:dyDescent="0.15">
      <c r="A4" s="188"/>
      <c r="B4" s="186"/>
      <c r="C4" s="186"/>
      <c r="D4" s="186"/>
      <c r="E4" s="110" t="s">
        <v>144</v>
      </c>
      <c r="F4" s="110" t="s">
        <v>143</v>
      </c>
      <c r="G4" s="110" t="s">
        <v>144</v>
      </c>
      <c r="H4" s="110" t="s">
        <v>143</v>
      </c>
      <c r="I4" s="186"/>
    </row>
    <row r="5" spans="1:9" ht="28.5" customHeight="1" x14ac:dyDescent="0.15">
      <c r="A5" s="4"/>
      <c r="B5" s="101" t="s">
        <v>142</v>
      </c>
      <c r="C5" s="8"/>
      <c r="D5" s="8"/>
      <c r="E5" s="8"/>
      <c r="F5" s="8"/>
      <c r="G5" s="8"/>
      <c r="H5" s="8"/>
      <c r="I5" s="109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zoomScale="85" zoomScaleNormal="85" workbookViewId="0">
      <selection activeCell="D6" sqref="D6"/>
    </sheetView>
  </sheetViews>
  <sheetFormatPr defaultRowHeight="13.5" x14ac:dyDescent="0.15"/>
  <cols>
    <col min="1" max="1" width="8.6640625" style="37" customWidth="1"/>
    <col min="2" max="2" width="8.77734375" style="37" customWidth="1"/>
    <col min="3" max="3" width="35.6640625" style="112" customWidth="1"/>
    <col min="4" max="4" width="10.88671875" style="37" customWidth="1"/>
    <col min="5" max="5" width="12.44140625" style="115" customWidth="1"/>
    <col min="6" max="6" width="16.77734375" style="37" customWidth="1"/>
    <col min="7" max="9" width="12.44140625" style="37" customWidth="1"/>
    <col min="10" max="10" width="8.88671875" style="6"/>
    <col min="11" max="11" width="11.6640625" style="7" customWidth="1"/>
    <col min="12" max="12" width="6.6640625" style="6" customWidth="1"/>
    <col min="13" max="16384" width="8.88671875" style="37"/>
  </cols>
  <sheetData>
    <row r="1" spans="1:12" ht="25.5" x14ac:dyDescent="0.15">
      <c r="A1" s="149" t="s">
        <v>164</v>
      </c>
      <c r="B1" s="149"/>
      <c r="C1" s="149"/>
      <c r="D1" s="149"/>
      <c r="E1" s="149"/>
      <c r="F1" s="149"/>
      <c r="G1" s="149"/>
      <c r="H1" s="149"/>
      <c r="I1" s="149"/>
    </row>
    <row r="2" spans="1:12" ht="25.5" x14ac:dyDescent="0.15">
      <c r="A2" s="150" t="s">
        <v>33</v>
      </c>
      <c r="B2" s="150"/>
      <c r="C2" s="150"/>
      <c r="D2" s="58"/>
      <c r="E2" s="113"/>
      <c r="F2" s="58"/>
      <c r="G2" s="58"/>
      <c r="H2" s="58"/>
      <c r="I2" s="58"/>
    </row>
    <row r="3" spans="1:12" ht="24" x14ac:dyDescent="0.15">
      <c r="A3" s="18" t="s">
        <v>34</v>
      </c>
      <c r="B3" s="19" t="s">
        <v>35</v>
      </c>
      <c r="C3" s="18" t="s">
        <v>45</v>
      </c>
      <c r="D3" s="18" t="s">
        <v>37</v>
      </c>
      <c r="E3" s="114" t="s">
        <v>46</v>
      </c>
      <c r="F3" s="18" t="s">
        <v>42</v>
      </c>
      <c r="G3" s="18" t="s">
        <v>47</v>
      </c>
      <c r="H3" s="18" t="s">
        <v>43</v>
      </c>
      <c r="I3" s="18" t="s">
        <v>44</v>
      </c>
      <c r="J3" s="59"/>
      <c r="K3" s="60"/>
      <c r="L3" s="59"/>
    </row>
    <row r="4" spans="1:12" ht="24.95" customHeight="1" x14ac:dyDescent="0.15">
      <c r="A4" s="41">
        <v>2019</v>
      </c>
      <c r="B4" s="41">
        <v>7</v>
      </c>
      <c r="C4" s="41" t="s">
        <v>234</v>
      </c>
      <c r="D4" s="41" t="s">
        <v>227</v>
      </c>
      <c r="E4" s="52">
        <v>330</v>
      </c>
      <c r="F4" s="41" t="s">
        <v>221</v>
      </c>
      <c r="G4" s="41" t="s">
        <v>222</v>
      </c>
      <c r="H4" s="41" t="s">
        <v>223</v>
      </c>
      <c r="I4" s="12"/>
    </row>
    <row r="5" spans="1:12" ht="24.95" customHeight="1" x14ac:dyDescent="0.15">
      <c r="A5" s="41">
        <v>2019</v>
      </c>
      <c r="B5" s="41">
        <v>7</v>
      </c>
      <c r="C5" s="41" t="s">
        <v>224</v>
      </c>
      <c r="D5" s="41" t="s">
        <v>227</v>
      </c>
      <c r="E5" s="52">
        <v>4600</v>
      </c>
      <c r="F5" s="41" t="s">
        <v>221</v>
      </c>
      <c r="G5" s="41" t="s">
        <v>225</v>
      </c>
      <c r="H5" s="41" t="s">
        <v>226</v>
      </c>
      <c r="I5" s="12"/>
    </row>
    <row r="6" spans="1:12" ht="24.95" customHeight="1" x14ac:dyDescent="0.15">
      <c r="A6" s="41">
        <v>2019</v>
      </c>
      <c r="B6" s="41">
        <v>7</v>
      </c>
      <c r="C6" s="41" t="s">
        <v>228</v>
      </c>
      <c r="D6" s="41" t="s">
        <v>229</v>
      </c>
      <c r="E6" s="52">
        <v>350</v>
      </c>
      <c r="F6" s="41" t="s">
        <v>221</v>
      </c>
      <c r="G6" s="41" t="s">
        <v>230</v>
      </c>
      <c r="H6" s="41" t="s">
        <v>231</v>
      </c>
      <c r="I6" s="12"/>
    </row>
    <row r="7" spans="1:12" ht="24.95" customHeight="1" x14ac:dyDescent="0.15">
      <c r="A7" s="41">
        <v>2019</v>
      </c>
      <c r="B7" s="41">
        <v>7</v>
      </c>
      <c r="C7" s="41" t="s">
        <v>232</v>
      </c>
      <c r="D7" s="41" t="s">
        <v>229</v>
      </c>
      <c r="E7" s="52">
        <v>730</v>
      </c>
      <c r="F7" s="41" t="s">
        <v>221</v>
      </c>
      <c r="G7" s="41" t="s">
        <v>230</v>
      </c>
      <c r="H7" s="41" t="s">
        <v>231</v>
      </c>
      <c r="I7" s="12"/>
    </row>
    <row r="8" spans="1:12" ht="24.95" customHeight="1" x14ac:dyDescent="0.15">
      <c r="A8" s="41">
        <v>2019</v>
      </c>
      <c r="B8" s="41">
        <v>7</v>
      </c>
      <c r="C8" s="41" t="s">
        <v>235</v>
      </c>
      <c r="D8" s="41" t="s">
        <v>227</v>
      </c>
      <c r="E8" s="52">
        <v>1034</v>
      </c>
      <c r="F8" s="41" t="s">
        <v>221</v>
      </c>
      <c r="G8" s="41" t="s">
        <v>236</v>
      </c>
      <c r="H8" s="41" t="s">
        <v>237</v>
      </c>
      <c r="I8" s="12"/>
    </row>
  </sheetData>
  <autoFilter ref="A3:I3"/>
  <mergeCells count="2">
    <mergeCell ref="A1:I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activeCell="F36" sqref="F36"/>
    </sheetView>
  </sheetViews>
  <sheetFormatPr defaultRowHeight="13.5" x14ac:dyDescent="0.15"/>
  <cols>
    <col min="1" max="1" width="8.6640625" style="37" customWidth="1"/>
    <col min="2" max="2" width="8.77734375" style="37" customWidth="1"/>
    <col min="3" max="3" width="29.21875" style="37" customWidth="1"/>
    <col min="4" max="4" width="10.88671875" style="37" customWidth="1"/>
    <col min="5" max="9" width="12.44140625" style="37" customWidth="1"/>
    <col min="10" max="10" width="13.33203125" style="6" customWidth="1"/>
    <col min="11" max="11" width="11.6640625" style="7" customWidth="1"/>
    <col min="12" max="12" width="11.33203125" style="6" bestFit="1" customWidth="1"/>
    <col min="13" max="16384" width="8.88671875" style="37"/>
  </cols>
  <sheetData>
    <row r="1" spans="1:13" ht="25.5" x14ac:dyDescent="0.15">
      <c r="A1" s="149" t="s">
        <v>111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3" ht="25.5" x14ac:dyDescent="0.15">
      <c r="A2" s="150" t="s">
        <v>110</v>
      </c>
      <c r="B2" s="150"/>
      <c r="C2" s="150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3" ht="27" customHeight="1" thickBot="1" x14ac:dyDescent="0.2">
      <c r="A3" s="120" t="s">
        <v>109</v>
      </c>
      <c r="B3" s="121" t="s">
        <v>108</v>
      </c>
      <c r="C3" s="122" t="s">
        <v>107</v>
      </c>
      <c r="D3" s="122" t="s">
        <v>106</v>
      </c>
      <c r="E3" s="122" t="s">
        <v>105</v>
      </c>
      <c r="F3" s="121" t="s">
        <v>104</v>
      </c>
      <c r="G3" s="121" t="s">
        <v>103</v>
      </c>
      <c r="H3" s="121" t="s">
        <v>102</v>
      </c>
      <c r="I3" s="121" t="s">
        <v>101</v>
      </c>
      <c r="J3" s="122" t="s">
        <v>100</v>
      </c>
      <c r="K3" s="122" t="s">
        <v>99</v>
      </c>
      <c r="L3" s="122" t="s">
        <v>98</v>
      </c>
      <c r="M3" s="123" t="s">
        <v>97</v>
      </c>
    </row>
    <row r="4" spans="1:13" ht="27" customHeight="1" thickTop="1" x14ac:dyDescent="0.15">
      <c r="A4" s="145"/>
      <c r="B4" s="124"/>
      <c r="C4" s="144" t="s">
        <v>233</v>
      </c>
      <c r="D4" s="125"/>
      <c r="E4" s="124"/>
      <c r="F4" s="126"/>
      <c r="G4" s="127"/>
      <c r="H4" s="127"/>
      <c r="I4" s="127"/>
      <c r="J4" s="132"/>
      <c r="K4" s="124"/>
      <c r="L4" s="124"/>
      <c r="M4" s="146"/>
    </row>
  </sheetData>
  <mergeCells count="2">
    <mergeCell ref="A1:M1"/>
    <mergeCell ref="A2:C2"/>
  </mergeCells>
  <phoneticPr fontId="4" type="noConversion"/>
  <dataValidations count="3">
    <dataValidation type="textLength" operator="lessThanOrEqual" allowBlank="1" showInputMessage="1" showErrorMessage="1" sqref="J4">
      <formula1>5</formula1>
    </dataValidation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B4" sqref="B4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  <col min="12" max="16384" width="8.88671875" style="37"/>
  </cols>
  <sheetData>
    <row r="1" spans="1:11" ht="25.5" x14ac:dyDescent="0.15">
      <c r="A1" s="151" t="s">
        <v>126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1" ht="25.5" x14ac:dyDescent="0.15">
      <c r="A2" s="152" t="s">
        <v>125</v>
      </c>
      <c r="B2" s="152"/>
      <c r="C2" s="68"/>
      <c r="D2" s="68"/>
      <c r="E2" s="68"/>
      <c r="F2" s="85"/>
      <c r="G2" s="85"/>
      <c r="H2" s="85"/>
      <c r="I2" s="85"/>
      <c r="J2" s="153" t="s">
        <v>124</v>
      </c>
      <c r="K2" s="153"/>
    </row>
    <row r="3" spans="1:11" ht="22.5" customHeight="1" x14ac:dyDescent="0.15">
      <c r="A3" s="103" t="s">
        <v>123</v>
      </c>
      <c r="B3" s="2" t="s">
        <v>122</v>
      </c>
      <c r="C3" s="2" t="s">
        <v>121</v>
      </c>
      <c r="D3" s="2" t="s">
        <v>120</v>
      </c>
      <c r="E3" s="2" t="s">
        <v>119</v>
      </c>
      <c r="F3" s="2" t="s">
        <v>118</v>
      </c>
      <c r="G3" s="2" t="s">
        <v>117</v>
      </c>
      <c r="H3" s="2" t="s">
        <v>116</v>
      </c>
      <c r="I3" s="2" t="s">
        <v>115</v>
      </c>
      <c r="J3" s="2" t="s">
        <v>114</v>
      </c>
      <c r="K3" s="2" t="s">
        <v>113</v>
      </c>
    </row>
    <row r="4" spans="1:11" ht="42" customHeight="1" x14ac:dyDescent="0.15">
      <c r="A4" s="102"/>
      <c r="B4" s="101" t="s">
        <v>112</v>
      </c>
      <c r="C4" s="100"/>
      <c r="D4" s="99"/>
      <c r="E4" s="98"/>
      <c r="F4" s="97"/>
      <c r="G4" s="96"/>
      <c r="H4" s="95"/>
      <c r="I4" s="95"/>
      <c r="J4" s="95"/>
      <c r="K4" s="94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C4" sqref="C4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  <col min="12" max="16384" width="8.88671875" style="37"/>
  </cols>
  <sheetData>
    <row r="1" spans="1:11" ht="25.5" x14ac:dyDescent="0.15">
      <c r="A1" s="151" t="s">
        <v>141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1" ht="25.5" x14ac:dyDescent="0.15">
      <c r="A2" s="152" t="s">
        <v>140</v>
      </c>
      <c r="B2" s="152"/>
      <c r="C2" s="68"/>
      <c r="D2" s="68"/>
      <c r="E2" s="68"/>
      <c r="F2" s="85"/>
      <c r="G2" s="85"/>
      <c r="H2" s="85"/>
      <c r="I2" s="85"/>
      <c r="J2" s="153" t="s">
        <v>139</v>
      </c>
      <c r="K2" s="153"/>
    </row>
    <row r="3" spans="1:11" ht="22.5" customHeight="1" x14ac:dyDescent="0.15">
      <c r="A3" s="103" t="s">
        <v>138</v>
      </c>
      <c r="B3" s="2" t="s">
        <v>137</v>
      </c>
      <c r="C3" s="2" t="s">
        <v>136</v>
      </c>
      <c r="D3" s="2" t="s">
        <v>135</v>
      </c>
      <c r="E3" s="2" t="s">
        <v>134</v>
      </c>
      <c r="F3" s="2" t="s">
        <v>133</v>
      </c>
      <c r="G3" s="2" t="s">
        <v>132</v>
      </c>
      <c r="H3" s="2" t="s">
        <v>131</v>
      </c>
      <c r="I3" s="2" t="s">
        <v>130</v>
      </c>
      <c r="J3" s="2" t="s">
        <v>129</v>
      </c>
      <c r="K3" s="2" t="s">
        <v>128</v>
      </c>
    </row>
    <row r="4" spans="1:11" ht="47.25" customHeight="1" x14ac:dyDescent="0.15">
      <c r="A4" s="102"/>
      <c r="B4" s="101" t="s">
        <v>127</v>
      </c>
      <c r="C4" s="100"/>
      <c r="D4" s="108"/>
      <c r="E4" s="107"/>
      <c r="F4" s="107"/>
      <c r="G4" s="106"/>
      <c r="H4" s="106"/>
      <c r="I4" s="100"/>
      <c r="J4" s="105"/>
      <c r="K4" s="104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A15" sqref="A15:C15"/>
    </sheetView>
  </sheetViews>
  <sheetFormatPr defaultRowHeight="13.5" x14ac:dyDescent="0.15"/>
  <cols>
    <col min="1" max="1" width="24.44140625" style="32" customWidth="1"/>
    <col min="2" max="2" width="20.109375" style="1" customWidth="1"/>
    <col min="3" max="3" width="9.5546875" style="24" customWidth="1"/>
    <col min="4" max="4" width="8.88671875" style="29" customWidth="1"/>
    <col min="5" max="5" width="9.21875" style="29" customWidth="1"/>
    <col min="6" max="8" width="9.6640625" style="29" customWidth="1"/>
    <col min="9" max="9" width="9.6640625" style="1" customWidth="1"/>
  </cols>
  <sheetData>
    <row r="1" spans="1:9" ht="25.5" x14ac:dyDescent="0.15">
      <c r="A1" s="151" t="s">
        <v>3</v>
      </c>
      <c r="B1" s="151"/>
      <c r="C1" s="151"/>
      <c r="D1" s="151"/>
      <c r="E1" s="151"/>
      <c r="F1" s="151"/>
      <c r="G1" s="151"/>
      <c r="H1" s="151"/>
      <c r="I1" s="151"/>
    </row>
    <row r="2" spans="1:9" ht="25.5" x14ac:dyDescent="0.15">
      <c r="A2" s="30" t="s">
        <v>23</v>
      </c>
      <c r="B2" s="3"/>
      <c r="C2" s="21"/>
      <c r="D2" s="25"/>
      <c r="E2" s="25"/>
      <c r="F2" s="26"/>
      <c r="G2" s="26"/>
      <c r="H2" s="154" t="s">
        <v>0</v>
      </c>
      <c r="I2" s="154"/>
    </row>
    <row r="3" spans="1:9" ht="29.25" customHeight="1" x14ac:dyDescent="0.15">
      <c r="A3" s="31" t="s">
        <v>2</v>
      </c>
      <c r="B3" s="2" t="s">
        <v>11</v>
      </c>
      <c r="C3" s="22" t="s">
        <v>4</v>
      </c>
      <c r="D3" s="27" t="s">
        <v>5</v>
      </c>
      <c r="E3" s="27" t="s">
        <v>6</v>
      </c>
      <c r="F3" s="27" t="s">
        <v>7</v>
      </c>
      <c r="G3" s="28" t="s">
        <v>13</v>
      </c>
      <c r="H3" s="27" t="s">
        <v>10</v>
      </c>
      <c r="I3" s="2" t="s">
        <v>8</v>
      </c>
    </row>
    <row r="4" spans="1:9" ht="29.25" customHeight="1" x14ac:dyDescent="0.15">
      <c r="A4" s="70" t="s">
        <v>71</v>
      </c>
      <c r="B4" s="20" t="s">
        <v>160</v>
      </c>
      <c r="C4" s="23">
        <v>702206540</v>
      </c>
      <c r="D4" s="92">
        <v>43462</v>
      </c>
      <c r="E4" s="35">
        <v>43466</v>
      </c>
      <c r="F4" s="35">
        <v>43830</v>
      </c>
      <c r="G4" s="35">
        <v>43646</v>
      </c>
      <c r="H4" s="35">
        <v>43646</v>
      </c>
      <c r="I4" s="33"/>
    </row>
    <row r="5" spans="1:9" s="37" customFormat="1" ht="29.25" customHeight="1" x14ac:dyDescent="0.15">
      <c r="A5" s="70" t="s">
        <v>72</v>
      </c>
      <c r="B5" s="20" t="s">
        <v>157</v>
      </c>
      <c r="C5" s="23">
        <v>115626750</v>
      </c>
      <c r="D5" s="92">
        <v>43465</v>
      </c>
      <c r="E5" s="35">
        <v>43466</v>
      </c>
      <c r="F5" s="35">
        <v>43830</v>
      </c>
      <c r="G5" s="35">
        <v>43646</v>
      </c>
      <c r="H5" s="35">
        <v>43646</v>
      </c>
      <c r="I5" s="33"/>
    </row>
    <row r="6" spans="1:9" ht="29.25" customHeight="1" x14ac:dyDescent="0.15">
      <c r="A6" s="62" t="s">
        <v>96</v>
      </c>
      <c r="B6" s="20" t="s">
        <v>26</v>
      </c>
      <c r="C6" s="23">
        <v>2112000</v>
      </c>
      <c r="D6" s="93">
        <v>43461</v>
      </c>
      <c r="E6" s="35">
        <v>43466</v>
      </c>
      <c r="F6" s="35">
        <v>43830</v>
      </c>
      <c r="G6" s="35">
        <v>43646</v>
      </c>
      <c r="H6" s="35">
        <v>43646</v>
      </c>
      <c r="I6" s="33"/>
    </row>
    <row r="7" spans="1:9" ht="29.25" customHeight="1" x14ac:dyDescent="0.15">
      <c r="A7" s="57" t="s">
        <v>94</v>
      </c>
      <c r="B7" s="36" t="s">
        <v>27</v>
      </c>
      <c r="C7" s="34">
        <v>2376000</v>
      </c>
      <c r="D7" s="93">
        <v>43461</v>
      </c>
      <c r="E7" s="35">
        <v>43466</v>
      </c>
      <c r="F7" s="35">
        <v>43830</v>
      </c>
      <c r="G7" s="35">
        <v>43646</v>
      </c>
      <c r="H7" s="35">
        <v>43646</v>
      </c>
      <c r="I7" s="33"/>
    </row>
    <row r="8" spans="1:9" s="37" customFormat="1" ht="29.25" customHeight="1" x14ac:dyDescent="0.15">
      <c r="A8" s="57" t="s">
        <v>95</v>
      </c>
      <c r="B8" s="20" t="s">
        <v>50</v>
      </c>
      <c r="C8" s="23">
        <v>2520000</v>
      </c>
      <c r="D8" s="93">
        <v>43461</v>
      </c>
      <c r="E8" s="35">
        <v>43466</v>
      </c>
      <c r="F8" s="35">
        <v>43830</v>
      </c>
      <c r="G8" s="35">
        <v>43646</v>
      </c>
      <c r="H8" s="35">
        <v>43646</v>
      </c>
      <c r="I8" s="33"/>
    </row>
    <row r="9" spans="1:9" s="37" customFormat="1" ht="29.25" customHeight="1" x14ac:dyDescent="0.15">
      <c r="A9" s="62" t="s">
        <v>93</v>
      </c>
      <c r="B9" s="36" t="s">
        <v>51</v>
      </c>
      <c r="C9" s="34">
        <v>6600000</v>
      </c>
      <c r="D9" s="93">
        <v>43466</v>
      </c>
      <c r="E9" s="35">
        <v>43466</v>
      </c>
      <c r="F9" s="35">
        <v>43830</v>
      </c>
      <c r="G9" s="35">
        <v>43646</v>
      </c>
      <c r="H9" s="35">
        <v>43646</v>
      </c>
      <c r="I9" s="33"/>
    </row>
    <row r="10" spans="1:9" s="37" customFormat="1" ht="29.25" customHeight="1" x14ac:dyDescent="0.15">
      <c r="A10" s="62" t="s">
        <v>52</v>
      </c>
      <c r="B10" s="8" t="s">
        <v>28</v>
      </c>
      <c r="C10" s="34">
        <v>3240000</v>
      </c>
      <c r="D10" s="93">
        <v>43448</v>
      </c>
      <c r="E10" s="35">
        <v>43466</v>
      </c>
      <c r="F10" s="35">
        <v>43830</v>
      </c>
      <c r="G10" s="35">
        <v>43646</v>
      </c>
      <c r="H10" s="35">
        <v>43646</v>
      </c>
      <c r="I10" s="69"/>
    </row>
    <row r="11" spans="1:9" ht="29.25" customHeight="1" x14ac:dyDescent="0.15">
      <c r="A11" s="57" t="s">
        <v>29</v>
      </c>
      <c r="B11" s="36" t="s">
        <v>49</v>
      </c>
      <c r="C11" s="34">
        <v>11411160</v>
      </c>
      <c r="D11" s="35">
        <v>43462</v>
      </c>
      <c r="E11" s="35">
        <v>43466</v>
      </c>
      <c r="F11" s="35">
        <v>43830</v>
      </c>
      <c r="G11" s="35">
        <v>43646</v>
      </c>
      <c r="H11" s="35">
        <v>43646</v>
      </c>
      <c r="I11" s="9"/>
    </row>
    <row r="12" spans="1:9" s="37" customFormat="1" ht="29.25" customHeight="1" x14ac:dyDescent="0.15">
      <c r="A12" s="57" t="s">
        <v>32</v>
      </c>
      <c r="B12" s="36" t="s">
        <v>165</v>
      </c>
      <c r="C12" s="34">
        <v>765600</v>
      </c>
      <c r="D12" s="35">
        <v>43465</v>
      </c>
      <c r="E12" s="35">
        <v>43466</v>
      </c>
      <c r="F12" s="35">
        <v>43830</v>
      </c>
      <c r="G12" s="35">
        <v>43646</v>
      </c>
      <c r="H12" s="35">
        <v>43646</v>
      </c>
      <c r="I12" s="9"/>
    </row>
    <row r="13" spans="1:9" s="37" customFormat="1" ht="29.25" customHeight="1" x14ac:dyDescent="0.15">
      <c r="A13" s="57" t="s">
        <v>30</v>
      </c>
      <c r="B13" s="36" t="s">
        <v>31</v>
      </c>
      <c r="C13" s="34">
        <v>897600</v>
      </c>
      <c r="D13" s="35">
        <v>43465</v>
      </c>
      <c r="E13" s="35">
        <v>43466</v>
      </c>
      <c r="F13" s="35">
        <v>43830</v>
      </c>
      <c r="G13" s="35">
        <v>43646</v>
      </c>
      <c r="H13" s="35">
        <v>43646</v>
      </c>
      <c r="I13" s="9"/>
    </row>
    <row r="14" spans="1:9" s="37" customFormat="1" ht="29.25" customHeight="1" x14ac:dyDescent="0.15">
      <c r="A14" s="57" t="s">
        <v>167</v>
      </c>
      <c r="B14" s="36" t="s">
        <v>168</v>
      </c>
      <c r="C14" s="34">
        <v>6765000</v>
      </c>
      <c r="D14" s="35">
        <v>43579</v>
      </c>
      <c r="E14" s="35">
        <v>43596</v>
      </c>
      <c r="F14" s="35">
        <v>43750</v>
      </c>
      <c r="G14" s="35">
        <v>43624</v>
      </c>
      <c r="H14" s="35">
        <v>43624</v>
      </c>
      <c r="I14" s="9"/>
    </row>
    <row r="15" spans="1:9" ht="29.25" customHeight="1" x14ac:dyDescent="0.15">
      <c r="A15" s="129" t="s">
        <v>175</v>
      </c>
      <c r="B15" s="130" t="s">
        <v>176</v>
      </c>
      <c r="C15" s="34">
        <v>7500000</v>
      </c>
      <c r="D15" s="35">
        <v>43592</v>
      </c>
      <c r="E15" s="35">
        <v>43593</v>
      </c>
      <c r="F15" s="35">
        <v>43637</v>
      </c>
      <c r="G15" s="35">
        <v>43637</v>
      </c>
      <c r="H15" s="35">
        <v>43637</v>
      </c>
      <c r="I15" s="142"/>
    </row>
    <row r="16" spans="1:9" ht="29.25" customHeight="1" x14ac:dyDescent="0.15">
      <c r="A16" s="140" t="s">
        <v>177</v>
      </c>
      <c r="B16" s="141" t="s">
        <v>183</v>
      </c>
      <c r="C16" s="23">
        <v>2140000</v>
      </c>
      <c r="D16" s="143">
        <v>43619</v>
      </c>
      <c r="E16" s="143">
        <v>43620</v>
      </c>
      <c r="F16" s="143">
        <v>43627</v>
      </c>
      <c r="G16" s="143">
        <v>43627</v>
      </c>
      <c r="H16" s="143">
        <v>43627</v>
      </c>
      <c r="I16" s="142"/>
    </row>
    <row r="17" spans="1:9" ht="29.25" customHeight="1" x14ac:dyDescent="0.15">
      <c r="A17" s="140" t="s">
        <v>190</v>
      </c>
      <c r="B17" s="4" t="s">
        <v>191</v>
      </c>
      <c r="C17" s="23">
        <v>2542000</v>
      </c>
      <c r="D17" s="143">
        <v>43481</v>
      </c>
      <c r="E17" s="143">
        <v>43497</v>
      </c>
      <c r="F17" s="143">
        <v>43830</v>
      </c>
      <c r="G17" s="143">
        <v>43642</v>
      </c>
      <c r="H17" s="143">
        <v>43642</v>
      </c>
      <c r="I17" s="142"/>
    </row>
    <row r="18" spans="1:9" ht="29.25" customHeight="1" x14ac:dyDescent="0.15">
      <c r="A18" s="135"/>
      <c r="B18" s="138"/>
      <c r="C18" s="136"/>
      <c r="D18" s="137"/>
      <c r="E18" s="137"/>
      <c r="F18" s="137"/>
      <c r="G18" s="137"/>
      <c r="H18" s="137"/>
    </row>
    <row r="19" spans="1:9" ht="29.25" customHeight="1" x14ac:dyDescent="0.15">
      <c r="A19" s="135"/>
      <c r="B19" s="138"/>
      <c r="C19" s="136"/>
      <c r="D19" s="137"/>
      <c r="E19" s="137"/>
      <c r="F19" s="137"/>
      <c r="G19" s="137"/>
      <c r="H19" s="137"/>
    </row>
    <row r="20" spans="1:9" ht="29.25" customHeight="1" x14ac:dyDescent="0.15">
      <c r="A20" s="135"/>
      <c r="B20" s="138"/>
      <c r="C20" s="136"/>
      <c r="D20" s="137"/>
      <c r="E20" s="137"/>
      <c r="F20" s="137"/>
      <c r="G20" s="137"/>
      <c r="H20" s="137"/>
    </row>
    <row r="21" spans="1:9" ht="29.25" customHeight="1" x14ac:dyDescent="0.15">
      <c r="A21" s="135"/>
      <c r="B21" s="138"/>
      <c r="C21" s="136"/>
      <c r="D21" s="137"/>
      <c r="E21" s="137"/>
      <c r="F21" s="137"/>
      <c r="G21" s="137"/>
      <c r="H21" s="137"/>
    </row>
    <row r="22" spans="1:9" ht="29.25" customHeight="1" x14ac:dyDescent="0.15">
      <c r="A22" s="135"/>
      <c r="B22" s="138"/>
      <c r="C22" s="136"/>
      <c r="D22" s="137"/>
      <c r="E22" s="137"/>
      <c r="F22" s="137"/>
      <c r="G22" s="137"/>
      <c r="H22" s="137"/>
    </row>
    <row r="23" spans="1:9" ht="29.25" customHeight="1" x14ac:dyDescent="0.15">
      <c r="A23" s="135"/>
      <c r="B23" s="138"/>
      <c r="C23" s="136"/>
      <c r="D23" s="137"/>
      <c r="E23" s="137"/>
      <c r="F23" s="137"/>
      <c r="G23" s="137"/>
      <c r="H23" s="137"/>
    </row>
    <row r="24" spans="1:9" ht="29.25" customHeight="1" x14ac:dyDescent="0.15">
      <c r="A24" s="135"/>
      <c r="B24" s="138"/>
      <c r="C24" s="136"/>
      <c r="D24" s="137"/>
      <c r="E24" s="137"/>
      <c r="F24" s="137"/>
      <c r="G24" s="137"/>
      <c r="H24" s="137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C14" sqref="C14"/>
    </sheetView>
  </sheetViews>
  <sheetFormatPr defaultRowHeight="13.5" x14ac:dyDescent="0.15"/>
  <cols>
    <col min="1" max="1" width="15.109375" style="51" bestFit="1" customWidth="1"/>
    <col min="2" max="2" width="28.77734375" style="53" customWidth="1"/>
    <col min="3" max="3" width="13.33203125" style="51" customWidth="1"/>
    <col min="4" max="4" width="11.5546875" style="56" bestFit="1" customWidth="1"/>
    <col min="5" max="6" width="9.5546875" style="50" customWidth="1"/>
    <col min="7" max="7" width="10.33203125" style="50" customWidth="1"/>
    <col min="8" max="8" width="12" style="50" customWidth="1"/>
    <col min="9" max="9" width="16.109375" style="5" customWidth="1"/>
    <col min="10" max="10" width="11.5546875" style="43" bestFit="1" customWidth="1"/>
    <col min="11" max="16384" width="8.88671875" style="43"/>
  </cols>
  <sheetData>
    <row r="1" spans="1:9" ht="25.5" x14ac:dyDescent="0.15">
      <c r="A1" s="155" t="s">
        <v>9</v>
      </c>
      <c r="B1" s="155"/>
      <c r="C1" s="155"/>
      <c r="D1" s="155"/>
      <c r="E1" s="155"/>
      <c r="F1" s="155"/>
      <c r="G1" s="155"/>
      <c r="H1" s="155"/>
      <c r="I1" s="155"/>
    </row>
    <row r="2" spans="1:9" ht="25.5" x14ac:dyDescent="0.15">
      <c r="A2" s="156" t="s">
        <v>24</v>
      </c>
      <c r="B2" s="156"/>
      <c r="C2" s="44"/>
      <c r="D2" s="49"/>
      <c r="E2" s="49"/>
      <c r="F2" s="49"/>
      <c r="G2" s="49"/>
      <c r="H2" s="49"/>
      <c r="I2" s="45" t="s">
        <v>19</v>
      </c>
    </row>
    <row r="3" spans="1:9" ht="26.25" customHeight="1" x14ac:dyDescent="0.15">
      <c r="A3" s="46" t="s">
        <v>1</v>
      </c>
      <c r="B3" s="55" t="s">
        <v>2</v>
      </c>
      <c r="C3" s="47" t="s">
        <v>14</v>
      </c>
      <c r="D3" s="48" t="s">
        <v>15</v>
      </c>
      <c r="E3" s="48" t="s">
        <v>20</v>
      </c>
      <c r="F3" s="48" t="s">
        <v>16</v>
      </c>
      <c r="G3" s="48" t="s">
        <v>17</v>
      </c>
      <c r="H3" s="48" t="s">
        <v>18</v>
      </c>
      <c r="I3" s="47" t="s">
        <v>21</v>
      </c>
    </row>
    <row r="4" spans="1:9" ht="30" customHeight="1" x14ac:dyDescent="0.15">
      <c r="A4" s="4" t="s">
        <v>158</v>
      </c>
      <c r="B4" s="70" t="s">
        <v>71</v>
      </c>
      <c r="C4" s="20" t="s">
        <v>156</v>
      </c>
      <c r="D4" s="23">
        <v>702206540</v>
      </c>
      <c r="E4" s="23"/>
      <c r="F4" s="23">
        <f>59189660+60347510+58066440+59735520+59735520</f>
        <v>297074650</v>
      </c>
      <c r="G4" s="23"/>
      <c r="H4" s="23">
        <f t="shared" ref="H4:H8" si="0">SUM(E4:G4)</f>
        <v>297074650</v>
      </c>
      <c r="I4" s="4" t="s">
        <v>187</v>
      </c>
    </row>
    <row r="5" spans="1:9" ht="30" customHeight="1" x14ac:dyDescent="0.15">
      <c r="A5" s="4" t="s">
        <v>159</v>
      </c>
      <c r="B5" s="70" t="s">
        <v>72</v>
      </c>
      <c r="C5" s="20" t="s">
        <v>157</v>
      </c>
      <c r="D5" s="23">
        <v>115626750</v>
      </c>
      <c r="E5" s="23"/>
      <c r="F5" s="23">
        <f>19494000+9784900+9790710+9493430</f>
        <v>48563040</v>
      </c>
      <c r="G5" s="23"/>
      <c r="H5" s="23">
        <f t="shared" si="0"/>
        <v>48563040</v>
      </c>
      <c r="I5" s="4" t="s">
        <v>187</v>
      </c>
    </row>
    <row r="6" spans="1:9" ht="30" customHeight="1" x14ac:dyDescent="0.15">
      <c r="A6" s="4" t="s">
        <v>25</v>
      </c>
      <c r="B6" s="62" t="s">
        <v>96</v>
      </c>
      <c r="C6" s="20" t="s">
        <v>26</v>
      </c>
      <c r="D6" s="23">
        <v>2112000</v>
      </c>
      <c r="E6" s="23"/>
      <c r="F6" s="23">
        <f>176000*5</f>
        <v>880000</v>
      </c>
      <c r="G6" s="23"/>
      <c r="H6" s="23">
        <f t="shared" si="0"/>
        <v>880000</v>
      </c>
      <c r="I6" s="4" t="s">
        <v>187</v>
      </c>
    </row>
    <row r="7" spans="1:9" ht="30" customHeight="1" x14ac:dyDescent="0.15">
      <c r="A7" s="4" t="s">
        <v>25</v>
      </c>
      <c r="B7" s="57" t="s">
        <v>174</v>
      </c>
      <c r="C7" s="36" t="s">
        <v>27</v>
      </c>
      <c r="D7" s="34">
        <v>2376000</v>
      </c>
      <c r="E7" s="23"/>
      <c r="F7" s="23">
        <f>198000*5</f>
        <v>990000</v>
      </c>
      <c r="G7" s="23"/>
      <c r="H7" s="23">
        <f t="shared" si="0"/>
        <v>990000</v>
      </c>
      <c r="I7" s="4" t="s">
        <v>187</v>
      </c>
    </row>
    <row r="8" spans="1:9" ht="30" customHeight="1" x14ac:dyDescent="0.15">
      <c r="A8" s="4" t="s">
        <v>25</v>
      </c>
      <c r="B8" s="57" t="s">
        <v>95</v>
      </c>
      <c r="C8" s="20" t="s">
        <v>50</v>
      </c>
      <c r="D8" s="23">
        <v>2520000</v>
      </c>
      <c r="E8" s="23"/>
      <c r="F8" s="23">
        <f>210000*5</f>
        <v>1050000</v>
      </c>
      <c r="G8" s="23"/>
      <c r="H8" s="23">
        <f t="shared" si="0"/>
        <v>1050000</v>
      </c>
      <c r="I8" s="4" t="s">
        <v>187</v>
      </c>
    </row>
    <row r="9" spans="1:9" ht="30" customHeight="1" x14ac:dyDescent="0.15">
      <c r="A9" s="4" t="s">
        <v>25</v>
      </c>
      <c r="B9" s="54" t="s">
        <v>155</v>
      </c>
      <c r="C9" s="20" t="s">
        <v>154</v>
      </c>
      <c r="D9" s="34">
        <v>6600000</v>
      </c>
      <c r="E9" s="23"/>
      <c r="F9" s="23">
        <f>550000*6</f>
        <v>3300000</v>
      </c>
      <c r="G9" s="23"/>
      <c r="H9" s="23">
        <f>SUM(E9:G9)</f>
        <v>3300000</v>
      </c>
      <c r="I9" s="139" t="s">
        <v>188</v>
      </c>
    </row>
    <row r="10" spans="1:9" ht="30" customHeight="1" x14ac:dyDescent="0.15">
      <c r="A10" s="4" t="s">
        <v>25</v>
      </c>
      <c r="B10" s="62" t="s">
        <v>52</v>
      </c>
      <c r="C10" s="8" t="s">
        <v>28</v>
      </c>
      <c r="D10" s="34">
        <v>3240000</v>
      </c>
      <c r="E10" s="23"/>
      <c r="F10" s="23">
        <f>270000*5</f>
        <v>1350000</v>
      </c>
      <c r="G10" s="23"/>
      <c r="H10" s="23">
        <f t="shared" ref="H10:H16" si="1">SUM(E10:G10)</f>
        <v>1350000</v>
      </c>
      <c r="I10" s="4" t="s">
        <v>187</v>
      </c>
    </row>
    <row r="11" spans="1:9" ht="30" customHeight="1" x14ac:dyDescent="0.15">
      <c r="A11" s="4" t="s">
        <v>25</v>
      </c>
      <c r="B11" s="57" t="s">
        <v>29</v>
      </c>
      <c r="C11" s="36" t="s">
        <v>49</v>
      </c>
      <c r="D11" s="34">
        <v>11411160</v>
      </c>
      <c r="E11" s="23"/>
      <c r="F11" s="23">
        <f>950930*5</f>
        <v>4754650</v>
      </c>
      <c r="G11" s="23"/>
      <c r="H11" s="23">
        <f t="shared" si="1"/>
        <v>4754650</v>
      </c>
      <c r="I11" s="4" t="s">
        <v>187</v>
      </c>
    </row>
    <row r="12" spans="1:9" ht="30" customHeight="1" x14ac:dyDescent="0.15">
      <c r="A12" s="4" t="s">
        <v>25</v>
      </c>
      <c r="B12" s="57" t="s">
        <v>32</v>
      </c>
      <c r="C12" s="36" t="s">
        <v>165</v>
      </c>
      <c r="D12" s="34">
        <v>765600</v>
      </c>
      <c r="E12" s="23"/>
      <c r="F12" s="23">
        <f>63800*5</f>
        <v>319000</v>
      </c>
      <c r="G12" s="23"/>
      <c r="H12" s="23">
        <f t="shared" si="1"/>
        <v>319000</v>
      </c>
      <c r="I12" s="4" t="s">
        <v>187</v>
      </c>
    </row>
    <row r="13" spans="1:9" ht="30" customHeight="1" x14ac:dyDescent="0.15">
      <c r="A13" s="4" t="s">
        <v>25</v>
      </c>
      <c r="B13" s="57" t="s">
        <v>30</v>
      </c>
      <c r="C13" s="36" t="s">
        <v>31</v>
      </c>
      <c r="D13" s="34">
        <v>897600</v>
      </c>
      <c r="E13" s="23"/>
      <c r="F13" s="23">
        <f>74800*5</f>
        <v>374000</v>
      </c>
      <c r="G13" s="23"/>
      <c r="H13" s="23">
        <f t="shared" si="1"/>
        <v>374000</v>
      </c>
      <c r="I13" s="4" t="s">
        <v>187</v>
      </c>
    </row>
    <row r="14" spans="1:9" ht="30" customHeight="1" x14ac:dyDescent="0.15">
      <c r="A14" s="4" t="s">
        <v>25</v>
      </c>
      <c r="B14" s="57" t="s">
        <v>162</v>
      </c>
      <c r="C14" s="36" t="s">
        <v>161</v>
      </c>
      <c r="D14" s="34">
        <v>2542000</v>
      </c>
      <c r="E14" s="23"/>
      <c r="F14" s="23">
        <f>158000+371000</f>
        <v>529000</v>
      </c>
      <c r="G14" s="23"/>
      <c r="H14" s="23">
        <f t="shared" si="1"/>
        <v>529000</v>
      </c>
      <c r="I14" s="4" t="s">
        <v>166</v>
      </c>
    </row>
    <row r="15" spans="1:9" ht="30" customHeight="1" x14ac:dyDescent="0.15">
      <c r="A15" s="4" t="s">
        <v>22</v>
      </c>
      <c r="B15" s="57" t="s">
        <v>167</v>
      </c>
      <c r="C15" s="36" t="s">
        <v>168</v>
      </c>
      <c r="D15" s="34">
        <v>6765000</v>
      </c>
      <c r="E15" s="23"/>
      <c r="F15" s="23">
        <f>1640100+1237500</f>
        <v>2877600</v>
      </c>
      <c r="G15" s="23"/>
      <c r="H15" s="23">
        <f t="shared" si="1"/>
        <v>2877600</v>
      </c>
      <c r="I15" s="4" t="s">
        <v>166</v>
      </c>
    </row>
    <row r="16" spans="1:9" ht="30" customHeight="1" x14ac:dyDescent="0.15">
      <c r="A16" s="4" t="s">
        <v>22</v>
      </c>
      <c r="B16" s="129" t="s">
        <v>169</v>
      </c>
      <c r="C16" s="36" t="s">
        <v>170</v>
      </c>
      <c r="D16" s="34">
        <v>9045000</v>
      </c>
      <c r="E16" s="23"/>
      <c r="F16" s="23">
        <v>3915000</v>
      </c>
      <c r="G16" s="23"/>
      <c r="H16" s="23">
        <f t="shared" si="1"/>
        <v>3915000</v>
      </c>
      <c r="I16" s="4" t="s">
        <v>189</v>
      </c>
    </row>
    <row r="17" spans="1:9" ht="30" customHeight="1" x14ac:dyDescent="0.15">
      <c r="A17" s="4" t="s">
        <v>22</v>
      </c>
      <c r="B17" s="129" t="s">
        <v>171</v>
      </c>
      <c r="C17" s="131" t="s">
        <v>172</v>
      </c>
      <c r="D17" s="34">
        <v>890000</v>
      </c>
      <c r="E17" s="23"/>
      <c r="F17" s="23">
        <v>260000</v>
      </c>
      <c r="G17" s="23"/>
      <c r="H17" s="23">
        <f t="shared" ref="H17:H19" si="2">SUM(E17:G17)</f>
        <v>260000</v>
      </c>
      <c r="I17" s="4" t="s">
        <v>173</v>
      </c>
    </row>
    <row r="18" spans="1:9" ht="30" customHeight="1" x14ac:dyDescent="0.15">
      <c r="A18" s="4" t="s">
        <v>22</v>
      </c>
      <c r="B18" s="129" t="s">
        <v>175</v>
      </c>
      <c r="C18" s="131" t="s">
        <v>176</v>
      </c>
      <c r="D18" s="34">
        <v>7500000</v>
      </c>
      <c r="E18" s="23"/>
      <c r="F18" s="23"/>
      <c r="G18" s="23">
        <v>7500000</v>
      </c>
      <c r="H18" s="23">
        <f t="shared" si="2"/>
        <v>7500000</v>
      </c>
      <c r="I18" s="4"/>
    </row>
    <row r="19" spans="1:9" ht="30" customHeight="1" x14ac:dyDescent="0.15">
      <c r="A19" s="4" t="s">
        <v>22</v>
      </c>
      <c r="B19" s="140" t="s">
        <v>177</v>
      </c>
      <c r="C19" s="141" t="s">
        <v>183</v>
      </c>
      <c r="D19" s="23">
        <v>2140000</v>
      </c>
      <c r="E19" s="23"/>
      <c r="F19" s="23"/>
      <c r="G19" s="23">
        <v>2140000</v>
      </c>
      <c r="H19" s="23">
        <f t="shared" si="2"/>
        <v>2140000</v>
      </c>
      <c r="I19" s="4"/>
    </row>
    <row r="20" spans="1:9" ht="30" customHeight="1" x14ac:dyDescent="0.15">
      <c r="A20" s="4" t="s">
        <v>22</v>
      </c>
      <c r="B20" s="129" t="s">
        <v>192</v>
      </c>
      <c r="C20" s="130" t="s">
        <v>193</v>
      </c>
      <c r="D20" s="34">
        <v>3720000</v>
      </c>
      <c r="E20" s="23"/>
      <c r="F20" s="23"/>
      <c r="G20" s="23">
        <v>3675000</v>
      </c>
      <c r="H20" s="23">
        <f>SUM(E20:G20)</f>
        <v>3675000</v>
      </c>
      <c r="I20" s="4"/>
    </row>
  </sheetData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C17" sqref="C17:E17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21.77734375" style="1" customWidth="1"/>
    <col min="4" max="4" width="18" style="1" customWidth="1"/>
    <col min="5" max="5" width="35" style="1" customWidth="1"/>
    <col min="6" max="16384" width="8.88671875" style="37"/>
  </cols>
  <sheetData>
    <row r="1" spans="1:5" ht="39" customHeight="1" x14ac:dyDescent="0.15">
      <c r="A1" s="151" t="s">
        <v>70</v>
      </c>
      <c r="B1" s="151"/>
      <c r="C1" s="151"/>
      <c r="D1" s="151"/>
      <c r="E1" s="151"/>
    </row>
    <row r="2" spans="1:5" ht="26.25" thickBot="1" x14ac:dyDescent="0.2">
      <c r="A2" s="3" t="s">
        <v>69</v>
      </c>
      <c r="B2" s="3"/>
      <c r="C2" s="68"/>
      <c r="D2" s="68"/>
      <c r="E2" s="61" t="s">
        <v>68</v>
      </c>
    </row>
    <row r="3" spans="1:5" ht="21" customHeight="1" thickTop="1" x14ac:dyDescent="0.15">
      <c r="A3" s="157" t="s">
        <v>67</v>
      </c>
      <c r="B3" s="67" t="s">
        <v>66</v>
      </c>
      <c r="C3" s="163" t="s">
        <v>182</v>
      </c>
      <c r="D3" s="161"/>
      <c r="E3" s="162"/>
    </row>
    <row r="4" spans="1:5" ht="21" customHeight="1" x14ac:dyDescent="0.15">
      <c r="A4" s="158"/>
      <c r="B4" s="66" t="s">
        <v>65</v>
      </c>
      <c r="C4" s="73">
        <v>2193000</v>
      </c>
      <c r="D4" s="71" t="s">
        <v>64</v>
      </c>
      <c r="E4" s="75">
        <v>2140000</v>
      </c>
    </row>
    <row r="5" spans="1:5" ht="21" customHeight="1" x14ac:dyDescent="0.15">
      <c r="A5" s="158"/>
      <c r="B5" s="66" t="s">
        <v>63</v>
      </c>
      <c r="C5" s="74">
        <f>E5/C4</f>
        <v>0.9758321933424533</v>
      </c>
      <c r="D5" s="71" t="s">
        <v>62</v>
      </c>
      <c r="E5" s="75">
        <v>2140000</v>
      </c>
    </row>
    <row r="6" spans="1:5" ht="21" customHeight="1" x14ac:dyDescent="0.15">
      <c r="A6" s="158"/>
      <c r="B6" s="66" t="s">
        <v>61</v>
      </c>
      <c r="C6" s="91" t="s">
        <v>178</v>
      </c>
      <c r="D6" s="71" t="s">
        <v>73</v>
      </c>
      <c r="E6" s="76" t="s">
        <v>179</v>
      </c>
    </row>
    <row r="7" spans="1:5" ht="21" customHeight="1" x14ac:dyDescent="0.15">
      <c r="A7" s="158"/>
      <c r="B7" s="66" t="s">
        <v>59</v>
      </c>
      <c r="C7" s="65" t="s">
        <v>58</v>
      </c>
      <c r="D7" s="71" t="s">
        <v>57</v>
      </c>
      <c r="E7" s="76" t="s">
        <v>180</v>
      </c>
    </row>
    <row r="8" spans="1:5" ht="21" customHeight="1" x14ac:dyDescent="0.15">
      <c r="A8" s="158"/>
      <c r="B8" s="66" t="s">
        <v>56</v>
      </c>
      <c r="C8" s="65" t="s">
        <v>74</v>
      </c>
      <c r="D8" s="71" t="s">
        <v>55</v>
      </c>
      <c r="E8" s="76" t="s">
        <v>196</v>
      </c>
    </row>
    <row r="9" spans="1:5" ht="21" customHeight="1" thickBot="1" x14ac:dyDescent="0.2">
      <c r="A9" s="159"/>
      <c r="B9" s="64" t="s">
        <v>54</v>
      </c>
      <c r="C9" s="63" t="s">
        <v>53</v>
      </c>
      <c r="D9" s="72" t="s">
        <v>75</v>
      </c>
      <c r="E9" s="128" t="s">
        <v>181</v>
      </c>
    </row>
    <row r="10" spans="1:5" ht="21" customHeight="1" thickTop="1" x14ac:dyDescent="0.15">
      <c r="A10" s="157" t="s">
        <v>67</v>
      </c>
      <c r="B10" s="67" t="s">
        <v>66</v>
      </c>
      <c r="C10" s="163" t="s">
        <v>244</v>
      </c>
      <c r="D10" s="161"/>
      <c r="E10" s="162"/>
    </row>
    <row r="11" spans="1:5" ht="21" customHeight="1" x14ac:dyDescent="0.15">
      <c r="A11" s="158"/>
      <c r="B11" s="66" t="s">
        <v>65</v>
      </c>
      <c r="C11" s="73">
        <v>17000000</v>
      </c>
      <c r="D11" s="71" t="s">
        <v>64</v>
      </c>
      <c r="E11" s="75">
        <v>16500000</v>
      </c>
    </row>
    <row r="12" spans="1:5" ht="21" customHeight="1" x14ac:dyDescent="0.15">
      <c r="A12" s="158"/>
      <c r="B12" s="66" t="s">
        <v>63</v>
      </c>
      <c r="C12" s="74">
        <f>E12/C11</f>
        <v>0.97058823529411764</v>
      </c>
      <c r="D12" s="71" t="s">
        <v>62</v>
      </c>
      <c r="E12" s="75">
        <v>16500000</v>
      </c>
    </row>
    <row r="13" spans="1:5" ht="21" customHeight="1" x14ac:dyDescent="0.15">
      <c r="A13" s="158"/>
      <c r="B13" s="66" t="s">
        <v>61</v>
      </c>
      <c r="C13" s="91" t="s">
        <v>246</v>
      </c>
      <c r="D13" s="71" t="s">
        <v>73</v>
      </c>
      <c r="E13" s="76" t="s">
        <v>238</v>
      </c>
    </row>
    <row r="14" spans="1:5" ht="21" customHeight="1" x14ac:dyDescent="0.15">
      <c r="A14" s="158"/>
      <c r="B14" s="66" t="s">
        <v>59</v>
      </c>
      <c r="C14" s="65" t="s">
        <v>58</v>
      </c>
      <c r="D14" s="71" t="s">
        <v>57</v>
      </c>
      <c r="E14" s="76" t="s">
        <v>239</v>
      </c>
    </row>
    <row r="15" spans="1:5" ht="21" customHeight="1" x14ac:dyDescent="0.15">
      <c r="A15" s="158"/>
      <c r="B15" s="66" t="s">
        <v>56</v>
      </c>
      <c r="C15" s="65" t="s">
        <v>74</v>
      </c>
      <c r="D15" s="71" t="s">
        <v>55</v>
      </c>
      <c r="E15" s="76" t="s">
        <v>241</v>
      </c>
    </row>
    <row r="16" spans="1:5" ht="21" customHeight="1" thickBot="1" x14ac:dyDescent="0.2">
      <c r="A16" s="159"/>
      <c r="B16" s="64" t="s">
        <v>54</v>
      </c>
      <c r="C16" s="63" t="s">
        <v>53</v>
      </c>
      <c r="D16" s="72" t="s">
        <v>75</v>
      </c>
      <c r="E16" s="128" t="s">
        <v>243</v>
      </c>
    </row>
    <row r="17" spans="1:10" ht="21" customHeight="1" thickTop="1" x14ac:dyDescent="0.15">
      <c r="A17" s="157" t="s">
        <v>67</v>
      </c>
      <c r="B17" s="67" t="s">
        <v>66</v>
      </c>
      <c r="C17" s="163" t="s">
        <v>220</v>
      </c>
      <c r="D17" s="161"/>
      <c r="E17" s="162"/>
    </row>
    <row r="18" spans="1:10" ht="21" customHeight="1" x14ac:dyDescent="0.15">
      <c r="A18" s="158"/>
      <c r="B18" s="66" t="s">
        <v>65</v>
      </c>
      <c r="C18" s="73">
        <v>5000000</v>
      </c>
      <c r="D18" s="71" t="s">
        <v>64</v>
      </c>
      <c r="E18" s="75">
        <v>4750000</v>
      </c>
    </row>
    <row r="19" spans="1:10" ht="21" customHeight="1" x14ac:dyDescent="0.15">
      <c r="A19" s="158"/>
      <c r="B19" s="66" t="s">
        <v>63</v>
      </c>
      <c r="C19" s="74">
        <f>E19/C18</f>
        <v>0.95</v>
      </c>
      <c r="D19" s="71" t="s">
        <v>62</v>
      </c>
      <c r="E19" s="75">
        <v>4750000</v>
      </c>
    </row>
    <row r="20" spans="1:10" ht="21" customHeight="1" x14ac:dyDescent="0.15">
      <c r="A20" s="158"/>
      <c r="B20" s="66" t="s">
        <v>61</v>
      </c>
      <c r="C20" s="91" t="s">
        <v>209</v>
      </c>
      <c r="D20" s="71" t="s">
        <v>73</v>
      </c>
      <c r="E20" s="76" t="s">
        <v>210</v>
      </c>
    </row>
    <row r="21" spans="1:10" ht="21" customHeight="1" x14ac:dyDescent="0.15">
      <c r="A21" s="158"/>
      <c r="B21" s="66" t="s">
        <v>59</v>
      </c>
      <c r="C21" s="65" t="s">
        <v>58</v>
      </c>
      <c r="D21" s="71" t="s">
        <v>57</v>
      </c>
      <c r="E21" s="76" t="s">
        <v>211</v>
      </c>
    </row>
    <row r="22" spans="1:10" ht="21" customHeight="1" x14ac:dyDescent="0.15">
      <c r="A22" s="158"/>
      <c r="B22" s="66" t="s">
        <v>56</v>
      </c>
      <c r="C22" s="65" t="s">
        <v>74</v>
      </c>
      <c r="D22" s="71" t="s">
        <v>55</v>
      </c>
      <c r="E22" s="76" t="s">
        <v>212</v>
      </c>
    </row>
    <row r="23" spans="1:10" ht="21" customHeight="1" thickBot="1" x14ac:dyDescent="0.2">
      <c r="A23" s="159"/>
      <c r="B23" s="64" t="s">
        <v>54</v>
      </c>
      <c r="C23" s="63" t="s">
        <v>53</v>
      </c>
      <c r="D23" s="72" t="s">
        <v>75</v>
      </c>
      <c r="E23" s="128" t="s">
        <v>218</v>
      </c>
    </row>
    <row r="24" spans="1:10" ht="21" customHeight="1" thickTop="1" x14ac:dyDescent="0.15">
      <c r="A24" s="157" t="s">
        <v>67</v>
      </c>
      <c r="B24" s="67" t="s">
        <v>66</v>
      </c>
      <c r="C24" s="160" t="s">
        <v>184</v>
      </c>
      <c r="D24" s="161"/>
      <c r="E24" s="162"/>
    </row>
    <row r="25" spans="1:10" ht="21" customHeight="1" x14ac:dyDescent="0.15">
      <c r="A25" s="158"/>
      <c r="B25" s="66" t="s">
        <v>65</v>
      </c>
      <c r="C25" s="73">
        <v>1353200</v>
      </c>
      <c r="D25" s="71" t="s">
        <v>64</v>
      </c>
      <c r="E25" s="75">
        <v>1265000</v>
      </c>
    </row>
    <row r="26" spans="1:10" ht="21" customHeight="1" x14ac:dyDescent="0.15">
      <c r="A26" s="158"/>
      <c r="B26" s="66" t="s">
        <v>63</v>
      </c>
      <c r="C26" s="74">
        <f>E26/C25</f>
        <v>0.93482116464676324</v>
      </c>
      <c r="D26" s="71" t="s">
        <v>62</v>
      </c>
      <c r="E26" s="75">
        <v>1265000</v>
      </c>
    </row>
    <row r="27" spans="1:10" ht="21" customHeight="1" x14ac:dyDescent="0.15">
      <c r="A27" s="158"/>
      <c r="B27" s="66" t="s">
        <v>61</v>
      </c>
      <c r="C27" s="91" t="s">
        <v>200</v>
      </c>
      <c r="D27" s="71" t="s">
        <v>73</v>
      </c>
      <c r="E27" s="76" t="s">
        <v>202</v>
      </c>
      <c r="J27" s="37" t="s">
        <v>186</v>
      </c>
    </row>
    <row r="28" spans="1:10" ht="21" customHeight="1" x14ac:dyDescent="0.15">
      <c r="A28" s="158"/>
      <c r="B28" s="66" t="s">
        <v>59</v>
      </c>
      <c r="C28" s="65" t="s">
        <v>58</v>
      </c>
      <c r="D28" s="71" t="s">
        <v>57</v>
      </c>
      <c r="E28" s="76" t="s">
        <v>185</v>
      </c>
    </row>
    <row r="29" spans="1:10" ht="21" customHeight="1" x14ac:dyDescent="0.15">
      <c r="A29" s="158"/>
      <c r="B29" s="66" t="s">
        <v>56</v>
      </c>
      <c r="C29" s="65" t="s">
        <v>74</v>
      </c>
      <c r="D29" s="71" t="s">
        <v>55</v>
      </c>
      <c r="E29" s="76" t="s">
        <v>204</v>
      </c>
    </row>
    <row r="30" spans="1:10" ht="21" customHeight="1" thickBot="1" x14ac:dyDescent="0.2">
      <c r="A30" s="159"/>
      <c r="B30" s="64" t="s">
        <v>54</v>
      </c>
      <c r="C30" s="63" t="s">
        <v>53</v>
      </c>
      <c r="D30" s="72" t="s">
        <v>75</v>
      </c>
      <c r="E30" s="128" t="s">
        <v>207</v>
      </c>
    </row>
    <row r="31" spans="1:10" ht="14.25" thickTop="1" x14ac:dyDescent="0.15"/>
  </sheetData>
  <mergeCells count="9">
    <mergeCell ref="A1:E1"/>
    <mergeCell ref="A24:A30"/>
    <mergeCell ref="C24:E24"/>
    <mergeCell ref="A3:A9"/>
    <mergeCell ref="C3:E3"/>
    <mergeCell ref="A17:A23"/>
    <mergeCell ref="C17:E17"/>
    <mergeCell ref="A10:A16"/>
    <mergeCell ref="C10:E1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B11" sqref="B11:F11"/>
    </sheetView>
  </sheetViews>
  <sheetFormatPr defaultRowHeight="13.5" x14ac:dyDescent="0.15"/>
  <cols>
    <col min="1" max="1" width="17.109375" style="1" customWidth="1"/>
    <col min="2" max="2" width="20.44140625" style="5" customWidth="1"/>
    <col min="3" max="3" width="18.33203125" style="5" customWidth="1"/>
    <col min="4" max="4" width="15.5546875" style="5" customWidth="1"/>
    <col min="5" max="6" width="15.5546875" style="1" customWidth="1"/>
    <col min="7" max="16384" width="8.88671875" style="37"/>
  </cols>
  <sheetData>
    <row r="1" spans="1:6" ht="49.5" customHeight="1" x14ac:dyDescent="0.15">
      <c r="A1" s="151" t="s">
        <v>92</v>
      </c>
      <c r="B1" s="151"/>
      <c r="C1" s="151"/>
      <c r="D1" s="151"/>
      <c r="E1" s="151"/>
      <c r="F1" s="151"/>
    </row>
    <row r="2" spans="1:6" ht="26.25" thickBot="1" x14ac:dyDescent="0.2">
      <c r="A2" s="3" t="s">
        <v>77</v>
      </c>
      <c r="B2" s="87"/>
      <c r="C2" s="86"/>
      <c r="D2" s="86"/>
      <c r="E2" s="68"/>
      <c r="F2" s="85" t="s">
        <v>91</v>
      </c>
    </row>
    <row r="3" spans="1:6" ht="25.5" customHeight="1" thickTop="1" x14ac:dyDescent="0.15">
      <c r="A3" s="81" t="s">
        <v>90</v>
      </c>
      <c r="B3" s="172" t="s">
        <v>182</v>
      </c>
      <c r="C3" s="173"/>
      <c r="D3" s="173"/>
      <c r="E3" s="173"/>
      <c r="F3" s="174"/>
    </row>
    <row r="4" spans="1:6" ht="25.5" customHeight="1" x14ac:dyDescent="0.15">
      <c r="A4" s="175" t="s">
        <v>89</v>
      </c>
      <c r="B4" s="170" t="s">
        <v>61</v>
      </c>
      <c r="C4" s="170" t="s">
        <v>60</v>
      </c>
      <c r="D4" s="78" t="s">
        <v>88</v>
      </c>
      <c r="E4" s="78" t="s">
        <v>62</v>
      </c>
      <c r="F4" s="80" t="s">
        <v>87</v>
      </c>
    </row>
    <row r="5" spans="1:6" ht="25.5" customHeight="1" x14ac:dyDescent="0.15">
      <c r="A5" s="175"/>
      <c r="B5" s="176"/>
      <c r="C5" s="171"/>
      <c r="D5" s="78" t="s">
        <v>86</v>
      </c>
      <c r="E5" s="78" t="s">
        <v>85</v>
      </c>
      <c r="F5" s="80" t="s">
        <v>84</v>
      </c>
    </row>
    <row r="6" spans="1:6" ht="39" customHeight="1" x14ac:dyDescent="0.15">
      <c r="A6" s="175"/>
      <c r="B6" s="84" t="s">
        <v>194</v>
      </c>
      <c r="C6" s="83" t="s">
        <v>195</v>
      </c>
      <c r="D6" s="73">
        <v>2193000</v>
      </c>
      <c r="E6" s="88">
        <v>2140000</v>
      </c>
      <c r="F6" s="79">
        <f>E6/D6</f>
        <v>0.9758321933424533</v>
      </c>
    </row>
    <row r="7" spans="1:6" ht="25.5" customHeight="1" x14ac:dyDescent="0.15">
      <c r="A7" s="175" t="s">
        <v>55</v>
      </c>
      <c r="B7" s="78" t="s">
        <v>83</v>
      </c>
      <c r="C7" s="117" t="s">
        <v>82</v>
      </c>
      <c r="D7" s="177" t="s">
        <v>81</v>
      </c>
      <c r="E7" s="178"/>
      <c r="F7" s="179"/>
    </row>
    <row r="8" spans="1:6" ht="25.5" customHeight="1" x14ac:dyDescent="0.15">
      <c r="A8" s="175"/>
      <c r="B8" s="82" t="s">
        <v>197</v>
      </c>
      <c r="C8" s="90" t="s">
        <v>198</v>
      </c>
      <c r="D8" s="164" t="s">
        <v>199</v>
      </c>
      <c r="E8" s="165"/>
      <c r="F8" s="166"/>
    </row>
    <row r="9" spans="1:6" ht="25.5" customHeight="1" x14ac:dyDescent="0.15">
      <c r="A9" s="116" t="s">
        <v>80</v>
      </c>
      <c r="B9" s="167" t="s">
        <v>79</v>
      </c>
      <c r="C9" s="168"/>
      <c r="D9" s="168"/>
      <c r="E9" s="168"/>
      <c r="F9" s="169"/>
    </row>
    <row r="10" spans="1:6" ht="25.5" customHeight="1" x14ac:dyDescent="0.15">
      <c r="A10" s="116" t="s">
        <v>78</v>
      </c>
      <c r="B10" s="167" t="s">
        <v>22</v>
      </c>
      <c r="C10" s="168"/>
      <c r="D10" s="168"/>
      <c r="E10" s="168"/>
      <c r="F10" s="169"/>
    </row>
    <row r="11" spans="1:6" ht="25.5" customHeight="1" thickBot="1" x14ac:dyDescent="0.2">
      <c r="A11" s="77" t="s">
        <v>76</v>
      </c>
      <c r="B11" s="180"/>
      <c r="C11" s="181"/>
      <c r="D11" s="181"/>
      <c r="E11" s="181"/>
      <c r="F11" s="182"/>
    </row>
    <row r="12" spans="1:6" ht="25.5" customHeight="1" thickTop="1" x14ac:dyDescent="0.15">
      <c r="A12" s="81" t="s">
        <v>90</v>
      </c>
      <c r="B12" s="172" t="s">
        <v>245</v>
      </c>
      <c r="C12" s="173"/>
      <c r="D12" s="173"/>
      <c r="E12" s="173"/>
      <c r="F12" s="174"/>
    </row>
    <row r="13" spans="1:6" ht="25.5" customHeight="1" x14ac:dyDescent="0.15">
      <c r="A13" s="175" t="s">
        <v>89</v>
      </c>
      <c r="B13" s="170" t="s">
        <v>61</v>
      </c>
      <c r="C13" s="170" t="s">
        <v>60</v>
      </c>
      <c r="D13" s="78" t="s">
        <v>88</v>
      </c>
      <c r="E13" s="78" t="s">
        <v>62</v>
      </c>
      <c r="F13" s="80" t="s">
        <v>87</v>
      </c>
    </row>
    <row r="14" spans="1:6" ht="25.5" customHeight="1" x14ac:dyDescent="0.15">
      <c r="A14" s="175"/>
      <c r="B14" s="176"/>
      <c r="C14" s="171"/>
      <c r="D14" s="78" t="s">
        <v>86</v>
      </c>
      <c r="E14" s="78" t="s">
        <v>85</v>
      </c>
      <c r="F14" s="80" t="s">
        <v>84</v>
      </c>
    </row>
    <row r="15" spans="1:6" ht="39" customHeight="1" x14ac:dyDescent="0.15">
      <c r="A15" s="175"/>
      <c r="B15" s="84" t="s">
        <v>178</v>
      </c>
      <c r="C15" s="83" t="s">
        <v>247</v>
      </c>
      <c r="D15" s="73">
        <v>17000000</v>
      </c>
      <c r="E15" s="88">
        <v>16500000</v>
      </c>
      <c r="F15" s="79">
        <f>E15/D15</f>
        <v>0.97058823529411764</v>
      </c>
    </row>
    <row r="16" spans="1:6" ht="25.5" customHeight="1" x14ac:dyDescent="0.15">
      <c r="A16" s="175" t="s">
        <v>55</v>
      </c>
      <c r="B16" s="78" t="s">
        <v>83</v>
      </c>
      <c r="C16" s="148" t="s">
        <v>82</v>
      </c>
      <c r="D16" s="177" t="s">
        <v>81</v>
      </c>
      <c r="E16" s="178"/>
      <c r="F16" s="179"/>
    </row>
    <row r="17" spans="1:6" ht="25.5" customHeight="1" x14ac:dyDescent="0.15">
      <c r="A17" s="175"/>
      <c r="B17" s="82" t="s">
        <v>240</v>
      </c>
      <c r="C17" s="90" t="s">
        <v>248</v>
      </c>
      <c r="D17" s="189" t="s">
        <v>242</v>
      </c>
      <c r="E17" s="190"/>
      <c r="F17" s="191"/>
    </row>
    <row r="18" spans="1:6" ht="25.5" customHeight="1" x14ac:dyDescent="0.15">
      <c r="A18" s="147" t="s">
        <v>80</v>
      </c>
      <c r="B18" s="167" t="s">
        <v>79</v>
      </c>
      <c r="C18" s="168"/>
      <c r="D18" s="168"/>
      <c r="E18" s="168"/>
      <c r="F18" s="169"/>
    </row>
    <row r="19" spans="1:6" ht="25.5" customHeight="1" x14ac:dyDescent="0.15">
      <c r="A19" s="147" t="s">
        <v>78</v>
      </c>
      <c r="B19" s="167" t="s">
        <v>22</v>
      </c>
      <c r="C19" s="168"/>
      <c r="D19" s="168"/>
      <c r="E19" s="168"/>
      <c r="F19" s="169"/>
    </row>
    <row r="20" spans="1:6" ht="25.5" customHeight="1" thickBot="1" x14ac:dyDescent="0.2">
      <c r="A20" s="77" t="s">
        <v>76</v>
      </c>
      <c r="B20" s="180"/>
      <c r="C20" s="181"/>
      <c r="D20" s="181"/>
      <c r="E20" s="181"/>
      <c r="F20" s="182"/>
    </row>
    <row r="21" spans="1:6" ht="25.5" customHeight="1" thickTop="1" x14ac:dyDescent="0.15">
      <c r="A21" s="81" t="s">
        <v>90</v>
      </c>
      <c r="B21" s="172" t="s">
        <v>213</v>
      </c>
      <c r="C21" s="173"/>
      <c r="D21" s="173"/>
      <c r="E21" s="173"/>
      <c r="F21" s="174"/>
    </row>
    <row r="22" spans="1:6" ht="25.5" customHeight="1" x14ac:dyDescent="0.15">
      <c r="A22" s="175" t="s">
        <v>89</v>
      </c>
      <c r="B22" s="170" t="s">
        <v>61</v>
      </c>
      <c r="C22" s="170" t="s">
        <v>60</v>
      </c>
      <c r="D22" s="78" t="s">
        <v>88</v>
      </c>
      <c r="E22" s="78" t="s">
        <v>62</v>
      </c>
      <c r="F22" s="80" t="s">
        <v>87</v>
      </c>
    </row>
    <row r="23" spans="1:6" ht="25.5" customHeight="1" x14ac:dyDescent="0.15">
      <c r="A23" s="175"/>
      <c r="B23" s="176"/>
      <c r="C23" s="171"/>
      <c r="D23" s="78" t="s">
        <v>86</v>
      </c>
      <c r="E23" s="78" t="s">
        <v>85</v>
      </c>
      <c r="F23" s="80" t="s">
        <v>84</v>
      </c>
    </row>
    <row r="24" spans="1:6" ht="39" customHeight="1" x14ac:dyDescent="0.15">
      <c r="A24" s="175"/>
      <c r="B24" s="84" t="s">
        <v>214</v>
      </c>
      <c r="C24" s="83" t="s">
        <v>215</v>
      </c>
      <c r="D24" s="73">
        <v>5000000</v>
      </c>
      <c r="E24" s="88">
        <v>4750000</v>
      </c>
      <c r="F24" s="79">
        <f>E24/D24</f>
        <v>0.95</v>
      </c>
    </row>
    <row r="25" spans="1:6" ht="25.5" customHeight="1" x14ac:dyDescent="0.15">
      <c r="A25" s="175" t="s">
        <v>55</v>
      </c>
      <c r="B25" s="78" t="s">
        <v>83</v>
      </c>
      <c r="C25" s="134" t="s">
        <v>82</v>
      </c>
      <c r="D25" s="177" t="s">
        <v>81</v>
      </c>
      <c r="E25" s="178"/>
      <c r="F25" s="179"/>
    </row>
    <row r="26" spans="1:6" ht="25.5" customHeight="1" x14ac:dyDescent="0.15">
      <c r="A26" s="175"/>
      <c r="B26" s="82" t="s">
        <v>216</v>
      </c>
      <c r="C26" s="90" t="s">
        <v>217</v>
      </c>
      <c r="D26" s="164" t="s">
        <v>219</v>
      </c>
      <c r="E26" s="165"/>
      <c r="F26" s="166"/>
    </row>
    <row r="27" spans="1:6" ht="25.5" customHeight="1" x14ac:dyDescent="0.15">
      <c r="A27" s="133" t="s">
        <v>80</v>
      </c>
      <c r="B27" s="167" t="s">
        <v>79</v>
      </c>
      <c r="C27" s="168"/>
      <c r="D27" s="168"/>
      <c r="E27" s="168"/>
      <c r="F27" s="169"/>
    </row>
    <row r="28" spans="1:6" ht="25.5" customHeight="1" x14ac:dyDescent="0.15">
      <c r="A28" s="133" t="s">
        <v>78</v>
      </c>
      <c r="B28" s="167" t="s">
        <v>22</v>
      </c>
      <c r="C28" s="168"/>
      <c r="D28" s="168"/>
      <c r="E28" s="168"/>
      <c r="F28" s="169"/>
    </row>
    <row r="29" spans="1:6" ht="25.5" customHeight="1" thickBot="1" x14ac:dyDescent="0.2">
      <c r="A29" s="77" t="s">
        <v>76</v>
      </c>
      <c r="B29" s="180"/>
      <c r="C29" s="181"/>
      <c r="D29" s="181"/>
      <c r="E29" s="181"/>
      <c r="F29" s="182"/>
    </row>
    <row r="30" spans="1:6" ht="25.5" customHeight="1" thickTop="1" x14ac:dyDescent="0.15">
      <c r="A30" s="81" t="s">
        <v>90</v>
      </c>
      <c r="B30" s="172" t="s">
        <v>184</v>
      </c>
      <c r="C30" s="173"/>
      <c r="D30" s="173"/>
      <c r="E30" s="173"/>
      <c r="F30" s="174"/>
    </row>
    <row r="31" spans="1:6" ht="25.5" customHeight="1" x14ac:dyDescent="0.15">
      <c r="A31" s="175" t="s">
        <v>89</v>
      </c>
      <c r="B31" s="170" t="s">
        <v>61</v>
      </c>
      <c r="C31" s="170" t="s">
        <v>60</v>
      </c>
      <c r="D31" s="78" t="s">
        <v>88</v>
      </c>
      <c r="E31" s="78" t="s">
        <v>62</v>
      </c>
      <c r="F31" s="80" t="s">
        <v>87</v>
      </c>
    </row>
    <row r="32" spans="1:6" ht="25.5" customHeight="1" x14ac:dyDescent="0.15">
      <c r="A32" s="175"/>
      <c r="B32" s="176"/>
      <c r="C32" s="171"/>
      <c r="D32" s="78" t="s">
        <v>86</v>
      </c>
      <c r="E32" s="78" t="s">
        <v>85</v>
      </c>
      <c r="F32" s="80" t="s">
        <v>84</v>
      </c>
    </row>
    <row r="33" spans="1:6" ht="39" customHeight="1" x14ac:dyDescent="0.15">
      <c r="A33" s="175"/>
      <c r="B33" s="84" t="s">
        <v>201</v>
      </c>
      <c r="C33" s="83" t="s">
        <v>203</v>
      </c>
      <c r="D33" s="73">
        <v>1353200</v>
      </c>
      <c r="E33" s="88">
        <v>1265000</v>
      </c>
      <c r="F33" s="79">
        <f>E33/D33</f>
        <v>0.93482116464676324</v>
      </c>
    </row>
    <row r="34" spans="1:6" ht="25.5" customHeight="1" x14ac:dyDescent="0.15">
      <c r="A34" s="175" t="s">
        <v>55</v>
      </c>
      <c r="B34" s="78" t="s">
        <v>83</v>
      </c>
      <c r="C34" s="119" t="s">
        <v>82</v>
      </c>
      <c r="D34" s="177" t="s">
        <v>81</v>
      </c>
      <c r="E34" s="178"/>
      <c r="F34" s="179"/>
    </row>
    <row r="35" spans="1:6" ht="25.5" customHeight="1" x14ac:dyDescent="0.15">
      <c r="A35" s="175"/>
      <c r="B35" s="82" t="s">
        <v>205</v>
      </c>
      <c r="C35" s="90" t="s">
        <v>206</v>
      </c>
      <c r="D35" s="164" t="s">
        <v>208</v>
      </c>
      <c r="E35" s="165"/>
      <c r="F35" s="166"/>
    </row>
    <row r="36" spans="1:6" ht="25.5" customHeight="1" x14ac:dyDescent="0.15">
      <c r="A36" s="118" t="s">
        <v>80</v>
      </c>
      <c r="B36" s="167" t="s">
        <v>79</v>
      </c>
      <c r="C36" s="168"/>
      <c r="D36" s="168"/>
      <c r="E36" s="168"/>
      <c r="F36" s="169"/>
    </row>
    <row r="37" spans="1:6" ht="25.5" customHeight="1" x14ac:dyDescent="0.15">
      <c r="A37" s="118" t="s">
        <v>78</v>
      </c>
      <c r="B37" s="167" t="s">
        <v>22</v>
      </c>
      <c r="C37" s="168"/>
      <c r="D37" s="168"/>
      <c r="E37" s="168"/>
      <c r="F37" s="169"/>
    </row>
    <row r="38" spans="1:6" ht="25.5" customHeight="1" thickBot="1" x14ac:dyDescent="0.2">
      <c r="A38" s="77" t="s">
        <v>76</v>
      </c>
      <c r="B38" s="180"/>
      <c r="C38" s="181"/>
      <c r="D38" s="181"/>
      <c r="E38" s="181"/>
      <c r="F38" s="182"/>
    </row>
    <row r="39" spans="1:6" ht="14.25" thickTop="1" x14ac:dyDescent="0.15"/>
  </sheetData>
  <mergeCells count="40">
    <mergeCell ref="B18:F18"/>
    <mergeCell ref="B19:F19"/>
    <mergeCell ref="B20:F20"/>
    <mergeCell ref="B12:F12"/>
    <mergeCell ref="A13:A15"/>
    <mergeCell ref="B13:B14"/>
    <mergeCell ref="C13:C14"/>
    <mergeCell ref="A16:A17"/>
    <mergeCell ref="D16:F16"/>
    <mergeCell ref="B38:F38"/>
    <mergeCell ref="A34:A35"/>
    <mergeCell ref="B37:F37"/>
    <mergeCell ref="B29:F29"/>
    <mergeCell ref="A1:F1"/>
    <mergeCell ref="B3:F3"/>
    <mergeCell ref="A4:A6"/>
    <mergeCell ref="B4:B5"/>
    <mergeCell ref="C4:C5"/>
    <mergeCell ref="A7:A8"/>
    <mergeCell ref="D7:F7"/>
    <mergeCell ref="D8:F8"/>
    <mergeCell ref="B9:F9"/>
    <mergeCell ref="B10:F10"/>
    <mergeCell ref="B11:F11"/>
    <mergeCell ref="B30:F30"/>
    <mergeCell ref="D35:F35"/>
    <mergeCell ref="B36:F36"/>
    <mergeCell ref="C31:C32"/>
    <mergeCell ref="B21:F21"/>
    <mergeCell ref="A22:A24"/>
    <mergeCell ref="B22:B23"/>
    <mergeCell ref="C22:C23"/>
    <mergeCell ref="A25:A26"/>
    <mergeCell ref="D25:F25"/>
    <mergeCell ref="D26:F26"/>
    <mergeCell ref="A31:A33"/>
    <mergeCell ref="B31:B32"/>
    <mergeCell ref="B27:F27"/>
    <mergeCell ref="B28:F28"/>
    <mergeCell ref="D34:F34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개찰현황</vt:lpstr>
      <vt:lpstr>입찰현황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2016-11-03T01:28:32Z</cp:lastPrinted>
  <dcterms:created xsi:type="dcterms:W3CDTF">2014-01-20T06:24:27Z</dcterms:created>
  <dcterms:modified xsi:type="dcterms:W3CDTF">2019-10-16T06:50:48Z</dcterms:modified>
</cp:coreProperties>
</file>