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정구\실무\계약\계약건\현황공개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F24" i="36" l="1"/>
  <c r="F15" i="36"/>
  <c r="C19" i="23"/>
  <c r="C12" i="23" l="1"/>
  <c r="I18" i="6"/>
  <c r="I16" i="6"/>
  <c r="I17" i="6"/>
  <c r="I15" i="6"/>
  <c r="G15" i="6"/>
  <c r="G14" i="6"/>
  <c r="I14" i="6"/>
  <c r="G13" i="6"/>
  <c r="I13" i="6"/>
  <c r="I12" i="6"/>
  <c r="I5" i="6"/>
  <c r="I6" i="6"/>
  <c r="I7" i="6"/>
  <c r="I8" i="6"/>
  <c r="I9" i="6"/>
  <c r="I10" i="6"/>
  <c r="I11" i="6"/>
  <c r="I4" i="6"/>
  <c r="G12" i="6"/>
  <c r="G11" i="6"/>
  <c r="G10" i="6"/>
  <c r="G9" i="6"/>
  <c r="G8" i="6"/>
  <c r="G7" i="6"/>
  <c r="G6" i="6"/>
  <c r="G5" i="6"/>
  <c r="G4" i="6"/>
  <c r="F6" i="36" l="1"/>
  <c r="C5" i="23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<sst xmlns="http://schemas.openxmlformats.org/spreadsheetml/2006/main" count="364" uniqueCount="236">
  <si>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</si>
  <si>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</si>
  <si>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</si>
  <si>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</si>
  <si>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</si>
  <si>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</si>
  <si>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</si>
  <si>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</si>
  <si>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</si>
  <si>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</si>
  <si>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</si>
  <si>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</si>
  <si>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</si>
  <si>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</si>
  <si>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</si>
  <si>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</si>
  <si>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</si>
  <si>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</si>
  <si>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</si>
  <si>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</si>
  <si>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</si>
  <si>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</si>
  <si>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</si>
  <si>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</si>
  <si>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</si>
  <si>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</si>
  <si>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</si>
  <si>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</si>
  <si>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</si>
  <si>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</si>
  <si>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</si>
  <si>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</si>
  <si>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</si>
  <si>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</si>
  <si>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</si>
  <si>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</si>
  <si>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</si>
  <si>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</si>
  <si>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</si>
  <si>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</si>
  <si>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</si>
  <si>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</si>
  <si>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</si>
  <si>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</si>
  <si>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</si>
  <si>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</si>
  <si>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</si>
  <si>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</si>
  <si>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</si>
  <si>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</si>
  <si>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</si>
  <si>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</si>
  <si>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</si>
  <si>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</si>
  <si>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</si>
  <si>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</si>
  <si>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</si>
  <si>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</si>
  <si>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</si>
  <si>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</si>
  <si>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</si>
  <si>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</si>
  <si>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</si>
  <si>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</si>
  <si>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</si>
  <si>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</si>
  <si>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</si>
  <si>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</si>
  <si>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</si>
  <si>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</si>
  <si>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</si>
  <si>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</si>
  <si>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</si>
  <si>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</si>
  <si>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</si>
  <si>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</si>
  <si>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</si>
  <si>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</si>
  <si>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</si>
  <si>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</si>
  <si>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</si>
  <si>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</si>
  <si>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</si>
  <si>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</si>
  <si>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</si>
  <si>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</si>
  <si>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</si>
  <si>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</si>
  <si>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</si>
  <si>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</si>
  <si>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</si>
  <si>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</si>
  <si>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</si>
  <si>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</si>
  <si>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</si>
  <si>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</si>
  <si>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</si>
  <si>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</si>
  <si>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</si>
  <si>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</si>
  <si>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</si>
  <si>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</si>
  <si>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</si>
  <si>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</si>
  <si>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</si>
  <si>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</si>
  <si>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</si>
  <si>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</si>
  <si>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</si>
  <si>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</si>
  <si>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</si>
  <si>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</si>
  <si>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</si>
  <si>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</si>
  <si>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</si>
  <si>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</si>
  <si>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- 해당사항 없음 -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</si>
  <si>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</si>
  <si>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</si>
  <si>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</si>
  <si>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</si>
  <si>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</si>
  <si>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</si>
  <si>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</si>
  <si>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</si>
  <si>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</si>
  <si>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</si>
  <si>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2021년 무인경비시스템 위탁관리</t>
    <phoneticPr fontId="4" type="noConversion"/>
  </si>
  <si>
    <t>2021년 무인경비시스템 위탁관리</t>
    <phoneticPr fontId="4" type="noConversion"/>
  </si>
  <si>
    <t>2021년 청소년방과후아카데미 등하원 지원업체</t>
  </si>
  <si>
    <t>2021년 복합기 유지관리</t>
    <phoneticPr fontId="4" type="noConversion"/>
  </si>
  <si>
    <t>신도종합서비스</t>
    <phoneticPr fontId="4" type="noConversion"/>
  </si>
  <si>
    <t>2021년 수련관 승강기 위탁관리</t>
    <phoneticPr fontId="4" type="noConversion"/>
  </si>
  <si>
    <t>오티스엘리베이터㈜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</si>
  <si>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</si>
  <si>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</si>
  <si>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</si>
  <si>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</si>
  <si>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분당판교청소년수련관</t>
    <phoneticPr fontId="4" type="noConversion"/>
  </si>
  <si>
    <t>2021년 청소년방과후아카데미 등하원 지원업체</t>
    <phoneticPr fontId="4" type="noConversion"/>
  </si>
  <si>
    <t>㈜서울구경</t>
    <phoneticPr fontId="4" type="noConversion"/>
  </si>
  <si>
    <t>엘지전자㈜</t>
    <phoneticPr fontId="4" type="noConversion"/>
  </si>
  <si>
    <t>웅진코웨이㈜</t>
    <phoneticPr fontId="4" type="noConversion"/>
  </si>
  <si>
    <t>2021년 소방안전관리 위탁</t>
    <phoneticPr fontId="4" type="noConversion"/>
  </si>
  <si>
    <t>성남소방전기㈜</t>
    <phoneticPr fontId="4" type="noConversion"/>
  </si>
  <si>
    <t>2021년 정수기,비데,공기청정기 
위탁관리</t>
    <phoneticPr fontId="4" type="noConversion"/>
  </si>
  <si>
    <t>2021년 공기청정기 임대</t>
    <phoneticPr fontId="4" type="noConversion"/>
  </si>
  <si>
    <t>2021년 정수기,비데,공기청정기 위탁관리</t>
    <phoneticPr fontId="4" type="noConversion"/>
  </si>
  <si>
    <t>엘지전자㈜</t>
    <phoneticPr fontId="4" type="noConversion"/>
  </si>
  <si>
    <t>2021년 소방안전관리 위탁</t>
    <phoneticPr fontId="4" type="noConversion"/>
  </si>
  <si>
    <t>분당판교청소년수련관</t>
    <phoneticPr fontId="4" type="noConversion"/>
  </si>
  <si>
    <t>2021년 복합기 유지관리(방과후)</t>
    <phoneticPr fontId="4" type="noConversion"/>
  </si>
  <si>
    <t>신도종합서비스</t>
    <phoneticPr fontId="4" type="noConversion"/>
  </si>
  <si>
    <t>2021년 복합기 유지관리(방과후)</t>
    <phoneticPr fontId="4" type="noConversion"/>
  </si>
  <si>
    <t>2021년 시설관리용역</t>
    <phoneticPr fontId="4" type="noConversion"/>
  </si>
  <si>
    <t>사회복지법인 미래재단</t>
    <phoneticPr fontId="4" type="noConversion"/>
  </si>
  <si>
    <t>사회복지법인
미래재단</t>
    <phoneticPr fontId="4" type="noConversion"/>
  </si>
  <si>
    <t>2021년 방과후 위탁급식</t>
    <phoneticPr fontId="4" type="noConversion"/>
  </si>
  <si>
    <t>㈜사랑과 선행</t>
    <phoneticPr fontId="4" type="noConversion"/>
  </si>
  <si>
    <t>㈜사랑과 선생</t>
    <phoneticPr fontId="4" type="noConversion"/>
  </si>
  <si>
    <t>본 부</t>
    <phoneticPr fontId="4" type="noConversion"/>
  </si>
  <si>
    <t>㈜서울구경</t>
  </si>
  <si>
    <t>소  재  지</t>
    <phoneticPr fontId="4" type="noConversion"/>
  </si>
  <si>
    <t>- 해당사항 없음 -</t>
    <phoneticPr fontId="4" type="noConversion"/>
  </si>
  <si>
    <t>수의계약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</si>
  <si>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</si>
  <si>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</si>
  <si>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</si>
  <si>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</si>
  <si>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㈜아이스크림에듀</t>
  </si>
  <si>
    <t>청소년방과후아카데미 온라인 학습 프로그램 계약</t>
    <phoneticPr fontId="4" type="noConversion"/>
  </si>
  <si>
    <t>청소년방과후아카데미 온라인 학습 프로그램 계약</t>
    <phoneticPr fontId="4" type="noConversion"/>
  </si>
  <si>
    <t>분당판교청소년수련관</t>
    <phoneticPr fontId="4" type="noConversion"/>
  </si>
  <si>
    <t>㈜아이스크림에듀</t>
    <phoneticPr fontId="4" type="noConversion"/>
  </si>
  <si>
    <t>9월 용역 발주계획</t>
    <phoneticPr fontId="4" type="noConversion"/>
  </si>
  <si>
    <t>9월 공사 발주계획</t>
    <phoneticPr fontId="4" type="noConversion"/>
  </si>
  <si>
    <t>- 해당사항 없음 -</t>
    <phoneticPr fontId="4" type="noConversion"/>
  </si>
  <si>
    <t>- 해당사항 없음 -</t>
    <phoneticPr fontId="4" type="noConversion"/>
  </si>
  <si>
    <t>8월 준공검사현황</t>
    <phoneticPr fontId="4" type="noConversion"/>
  </si>
  <si>
    <t>8월 대금지급현황</t>
    <phoneticPr fontId="4" type="noConversion"/>
  </si>
  <si>
    <t>8월 계약현황 공개</t>
    <phoneticPr fontId="4" type="noConversion"/>
  </si>
  <si>
    <t>2021년 서틀버스 임차용역비 지급</t>
    <phoneticPr fontId="4" type="noConversion"/>
  </si>
  <si>
    <t>㈜활기찬중부관광</t>
    <phoneticPr fontId="4" type="noConversion"/>
  </si>
  <si>
    <t>2021년 꿈飛up 프로젝트 프로그램비 계약 건의</t>
    <phoneticPr fontId="4" type="noConversion"/>
  </si>
  <si>
    <t>㈜아름다운여행세상</t>
    <phoneticPr fontId="4" type="noConversion"/>
  </si>
  <si>
    <t>수련관 조경수 고사목 교체</t>
    <phoneticPr fontId="4" type="noConversion"/>
  </si>
  <si>
    <t>강서농원</t>
    <phoneticPr fontId="4" type="noConversion"/>
  </si>
  <si>
    <t>2021년 셔틀버스 임차용역비 지급</t>
    <phoneticPr fontId="4" type="noConversion"/>
  </si>
  <si>
    <t>1회, 2회, 3회, 4회, 5회, 6회, 7회, 8회</t>
    <phoneticPr fontId="4" type="noConversion"/>
  </si>
  <si>
    <t>1회, 2회, 3회, 4회, 5회, 6회, 7회, 8회</t>
    <phoneticPr fontId="4" type="noConversion"/>
  </si>
  <si>
    <t>1회, 2회, 3회, 4회, 5회, 6회, 7회, 8회</t>
    <phoneticPr fontId="4" type="noConversion"/>
  </si>
  <si>
    <t>1회, 2회</t>
    <phoneticPr fontId="4" type="noConversion"/>
  </si>
  <si>
    <t>㈜활기찬중부관광</t>
    <phoneticPr fontId="4" type="noConversion"/>
  </si>
  <si>
    <t>분당판교청소년수련관</t>
    <phoneticPr fontId="4" type="noConversion"/>
  </si>
  <si>
    <t>수련관 조경수 고사목 교체</t>
    <phoneticPr fontId="4" type="noConversion"/>
  </si>
  <si>
    <t>-</t>
    <phoneticPr fontId="4" type="noConversion"/>
  </si>
  <si>
    <t>2021년 꿈飛up 프로젝트 프로그램비 계약 건의</t>
    <phoneticPr fontId="4" type="noConversion"/>
  </si>
  <si>
    <t>분당판교청소년수련관</t>
    <phoneticPr fontId="4" type="noConversion"/>
  </si>
  <si>
    <t>㈜아름다운여행세상</t>
    <phoneticPr fontId="4" type="noConversion"/>
  </si>
  <si>
    <t>수련관 조경수 고사목 교체</t>
    <phoneticPr fontId="4" type="noConversion"/>
  </si>
  <si>
    <t>2021.08.06.</t>
    <phoneticPr fontId="4" type="noConversion"/>
  </si>
  <si>
    <t>2021.08.06.</t>
    <phoneticPr fontId="4" type="noConversion"/>
  </si>
  <si>
    <t>2021.08.20.</t>
    <phoneticPr fontId="4" type="noConversion"/>
  </si>
  <si>
    <t>강서농원</t>
    <phoneticPr fontId="4" type="noConversion"/>
  </si>
  <si>
    <t>위드페인팅 영상제작</t>
    <phoneticPr fontId="4" type="noConversion"/>
  </si>
  <si>
    <t>2021.08.21.</t>
    <phoneticPr fontId="4" type="noConversion"/>
  </si>
  <si>
    <t>2021.10.15.</t>
    <phoneticPr fontId="4" type="noConversion"/>
  </si>
  <si>
    <t>커넥티움 성남</t>
    <phoneticPr fontId="4" type="noConversion"/>
  </si>
  <si>
    <t>경기도 성남시 중원구 갈현동388-4</t>
    <phoneticPr fontId="4" type="noConversion"/>
  </si>
  <si>
    <t>경기도 성남시 중원구 둔촌대로 190번길 2 가동 601호</t>
    <phoneticPr fontId="4" type="noConversion"/>
  </si>
  <si>
    <t>2021.08.25.</t>
    <phoneticPr fontId="4" type="noConversion"/>
  </si>
  <si>
    <t>2021.08.26.</t>
    <phoneticPr fontId="4" type="noConversion"/>
  </si>
  <si>
    <t>2021.11.15.</t>
    <phoneticPr fontId="4" type="noConversion"/>
  </si>
  <si>
    <t>판교대학 직업탐색학과 영상제작</t>
    <phoneticPr fontId="4" type="noConversion"/>
  </si>
  <si>
    <t>2021.08.06.~08.20.</t>
    <phoneticPr fontId="4" type="noConversion"/>
  </si>
  <si>
    <t>강서농원</t>
    <phoneticPr fontId="4" type="noConversion"/>
  </si>
  <si>
    <t>고은미</t>
    <phoneticPr fontId="4" type="noConversion"/>
  </si>
  <si>
    <t>경기도 성남시 중원구 갈현동388-4</t>
    <phoneticPr fontId="4" type="noConversion"/>
  </si>
  <si>
    <t>2021.08.20.</t>
    <phoneticPr fontId="4" type="noConversion"/>
  </si>
  <si>
    <t>수련관 조경수 고사목 교체</t>
    <phoneticPr fontId="4" type="noConversion"/>
  </si>
  <si>
    <t>위드페인팅 영상제작</t>
    <phoneticPr fontId="4" type="noConversion"/>
  </si>
  <si>
    <t>경기도 성남시 중원구 둔촌대로 190번길 2 가동 601호</t>
    <phoneticPr fontId="4" type="noConversion"/>
  </si>
  <si>
    <t>강인성</t>
    <phoneticPr fontId="4" type="noConversion"/>
  </si>
  <si>
    <t>2021.08.21.~10.15.</t>
    <phoneticPr fontId="4" type="noConversion"/>
  </si>
  <si>
    <t>2021.08.26.~11.15.</t>
    <phoneticPr fontId="4" type="noConversion"/>
  </si>
  <si>
    <t>판교대학 직업탐색학과 영상제작</t>
    <phoneticPr fontId="4" type="noConversion"/>
  </si>
  <si>
    <t>1회(협상으로 인한 1~8월분 일괄지급)</t>
    <phoneticPr fontId="4" type="noConversion"/>
  </si>
  <si>
    <t>9월 물품 발주계획</t>
    <phoneticPr fontId="4" type="noConversion"/>
  </si>
  <si>
    <t>9월</t>
    <phoneticPr fontId="4" type="noConversion"/>
  </si>
  <si>
    <r>
      <t>2021년 평화학교 초등</t>
    </r>
    <r>
      <rPr>
        <sz val="10"/>
        <rFont val="맑은 고딕"/>
        <family val="3"/>
        <charset val="129"/>
      </rPr>
      <t>〮</t>
    </r>
    <r>
      <rPr>
        <sz val="10"/>
        <rFont val="돋음"/>
        <family val="3"/>
        <charset val="129"/>
      </rPr>
      <t>중등</t>
    </r>
    <r>
      <rPr>
        <sz val="10"/>
        <rFont val="맑은 고딕"/>
        <family val="3"/>
        <charset val="129"/>
      </rPr>
      <t xml:space="preserve"> 워크북 제작</t>
    </r>
    <phoneticPr fontId="4" type="noConversion"/>
  </si>
  <si>
    <t>수의총액</t>
    <phoneticPr fontId="4" type="noConversion"/>
  </si>
  <si>
    <t>A4</t>
    <phoneticPr fontId="4" type="noConversion"/>
  </si>
  <si>
    <t>부</t>
    <phoneticPr fontId="4" type="noConversion"/>
  </si>
  <si>
    <t>분당판교청소년수련관</t>
    <phoneticPr fontId="4" type="noConversion"/>
  </si>
  <si>
    <t>장진미</t>
    <phoneticPr fontId="4" type="noConversion"/>
  </si>
  <si>
    <t>031-729-9651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</si>
</sst>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굴림체"/>
      <family val="3"/>
      <charset val="129"/>
    </font>
    <font>
      <sz val="13"/>
      <color rgb="FF000000"/>
      <name val="굴림"/>
      <family val="3"/>
      <charset val="129"/>
    </font>
    <font>
      <sz val="10"/>
      <name val="돋음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6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6" fontId="29" fillId="0" borderId="2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9" xfId="0" applyFont="1" applyFill="1" applyBorder="1" applyAlignment="1">
      <alignment horizontal="center" vertical="center"/>
    </xf>
    <xf numFmtId="0" fontId="15" fillId="2" borderId="30" xfId="0" applyNumberFormat="1" applyFont="1" applyFill="1" applyBorder="1" applyAlignment="1" applyProtection="1">
      <alignment horizontal="center" vertical="center"/>
    </xf>
    <xf numFmtId="49" fontId="9" fillId="2" borderId="30" xfId="0" applyNumberFormat="1" applyFont="1" applyFill="1" applyBorder="1" applyAlignment="1" applyProtection="1">
      <alignment horizontal="center" vertical="center"/>
    </xf>
    <xf numFmtId="49" fontId="15" fillId="2" borderId="30" xfId="0" applyNumberFormat="1" applyFont="1" applyFill="1" applyBorder="1" applyAlignment="1" applyProtection="1">
      <alignment horizontal="center" vertical="center"/>
    </xf>
    <xf numFmtId="41" fontId="15" fillId="2" borderId="30" xfId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9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0" xfId="0" applyNumberFormat="1" applyFont="1" applyFill="1" applyBorder="1" applyAlignment="1" applyProtection="1">
      <alignment horizontal="center" vertical="center"/>
    </xf>
    <xf numFmtId="41" fontId="8" fillId="2" borderId="30" xfId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9" xfId="0" applyNumberFormat="1" applyFont="1" applyFill="1" applyBorder="1" applyAlignment="1" applyProtection="1">
      <alignment horizontal="center" vertical="center"/>
    </xf>
    <xf numFmtId="0" fontId="0" fillId="0" borderId="34" xfId="0" applyNumberFormat="1" applyFont="1" applyFill="1" applyBorder="1" applyAlignment="1" applyProtection="1">
      <alignment horizontal="center" vertical="center"/>
    </xf>
    <xf numFmtId="0" fontId="3" fillId="0" borderId="35" xfId="0" quotePrefix="1" applyFont="1" applyBorder="1" applyAlignment="1">
      <alignment horizontal="center" vertical="center" wrapText="1"/>
    </xf>
    <xf numFmtId="0" fontId="27" fillId="0" borderId="35" xfId="0" applyFont="1" applyBorder="1" applyAlignment="1" applyProtection="1">
      <alignment horizontal="center" vertical="center" wrapText="1"/>
    </xf>
    <xf numFmtId="179" fontId="28" fillId="0" borderId="35" xfId="0" applyNumberFormat="1" applyFont="1" applyBorder="1" applyAlignment="1" applyProtection="1">
      <alignment horizontal="center" vertical="center" wrapText="1"/>
    </xf>
    <xf numFmtId="0" fontId="28" fillId="0" borderId="35" xfId="0" applyFont="1" applyBorder="1" applyAlignment="1" applyProtection="1">
      <alignment horizontal="center" vertical="center"/>
    </xf>
    <xf numFmtId="176" fontId="27" fillId="0" borderId="35" xfId="0" applyNumberFormat="1" applyFont="1" applyBorder="1" applyAlignment="1" applyProtection="1">
      <alignment horizontal="center" vertical="center"/>
    </xf>
    <xf numFmtId="0" fontId="27" fillId="0" borderId="35" xfId="0" applyFont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180" fontId="11" fillId="3" borderId="30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26" fillId="0" borderId="35" xfId="0" applyFont="1" applyBorder="1" applyAlignment="1" applyProtection="1">
      <alignment horizontal="center" vertical="center" shrinkToFit="1"/>
    </xf>
    <xf numFmtId="0" fontId="25" fillId="0" borderId="35" xfId="0" applyFont="1" applyBorder="1" applyAlignment="1" applyProtection="1">
      <alignment horizontal="center" vertical="center" shrinkToFit="1"/>
    </xf>
    <xf numFmtId="4" fontId="25" fillId="0" borderId="35" xfId="0" applyNumberFormat="1" applyFont="1" applyFill="1" applyBorder="1" applyAlignment="1" applyProtection="1">
      <alignment horizontal="center" vertical="center" shrinkToFit="1"/>
    </xf>
    <xf numFmtId="178" fontId="25" fillId="0" borderId="35" xfId="0" applyNumberFormat="1" applyFont="1" applyFill="1" applyBorder="1" applyAlignment="1" applyProtection="1">
      <alignment horizontal="center" vertical="center" shrinkToFit="1"/>
    </xf>
    <xf numFmtId="0" fontId="25" fillId="0" borderId="35" xfId="0" quotePrefix="1" applyNumberFormat="1" applyFont="1" applyFill="1" applyBorder="1" applyAlignment="1" applyProtection="1">
      <alignment horizontal="center" vertical="center" shrinkToFit="1"/>
    </xf>
    <xf numFmtId="0" fontId="25" fillId="0" borderId="36" xfId="0" applyNumberFormat="1" applyFont="1" applyFill="1" applyBorder="1" applyAlignment="1" applyProtection="1">
      <alignment horizontal="center" vertical="center" wrapText="1" shrinkToFit="1"/>
    </xf>
    <xf numFmtId="0" fontId="23" fillId="2" borderId="2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5" xfId="0" quotePrefix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31" fillId="4" borderId="5" xfId="0" applyNumberFormat="1" applyFont="1" applyFill="1" applyBorder="1" applyAlignment="1">
      <alignment horizontal="center" vertical="center" wrapText="1"/>
    </xf>
    <xf numFmtId="41" fontId="11" fillId="0" borderId="35" xfId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40" xfId="1" applyNumberFormat="1" applyFont="1" applyBorder="1" applyAlignment="1">
      <alignment horizontal="center" vertical="center" shrinkToFit="1"/>
    </xf>
    <xf numFmtId="0" fontId="11" fillId="0" borderId="35" xfId="0" quotePrefix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 shrinkToFit="1"/>
    </xf>
    <xf numFmtId="176" fontId="15" fillId="0" borderId="2" xfId="0" applyNumberFormat="1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right" vertical="center"/>
    </xf>
    <xf numFmtId="41" fontId="9" fillId="0" borderId="2" xfId="1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quotePrefix="1" applyNumberFormat="1" applyFont="1" applyFill="1" applyBorder="1" applyAlignment="1">
      <alignment horizontal="center" vertical="center" wrapText="1" shrinkToFit="1"/>
    </xf>
    <xf numFmtId="176" fontId="9" fillId="0" borderId="2" xfId="0" quotePrefix="1" applyNumberFormat="1" applyFont="1" applyFill="1" applyBorder="1" applyAlignment="1">
      <alignment horizontal="center" vertical="center" shrinkToFit="1"/>
    </xf>
    <xf numFmtId="41" fontId="9" fillId="0" borderId="26" xfId="1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 applyProtection="1">
      <alignment horizontal="center" vertical="center"/>
    </xf>
    <xf numFmtId="176" fontId="9" fillId="0" borderId="35" xfId="0" applyNumberFormat="1" applyFont="1" applyFill="1" applyBorder="1" applyAlignment="1">
      <alignment horizontal="center" vertical="center" wrapText="1" shrinkToFit="1"/>
    </xf>
    <xf numFmtId="176" fontId="15" fillId="0" borderId="35" xfId="0" applyNumberFormat="1" applyFont="1" applyFill="1" applyBorder="1" applyAlignment="1">
      <alignment horizontal="center" vertical="center" shrinkToFit="1"/>
    </xf>
    <xf numFmtId="41" fontId="15" fillId="0" borderId="35" xfId="1" applyFont="1" applyFill="1" applyBorder="1" applyAlignment="1">
      <alignment horizontal="right" vertical="center"/>
    </xf>
    <xf numFmtId="41" fontId="9" fillId="0" borderId="35" xfId="1" applyFont="1" applyFill="1" applyBorder="1" applyAlignment="1" applyProtection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76" fontId="9" fillId="0" borderId="26" xfId="0" quotePrefix="1" applyNumberFormat="1" applyFont="1" applyFill="1" applyBorder="1" applyAlignment="1">
      <alignment horizontal="center" vertical="center" wrapText="1" shrinkToFit="1"/>
    </xf>
    <xf numFmtId="177" fontId="9" fillId="0" borderId="26" xfId="0" applyNumberFormat="1" applyFont="1" applyFill="1" applyBorder="1" applyAlignment="1" applyProtection="1">
      <alignment horizontal="center" vertical="center" wrapText="1"/>
    </xf>
    <xf numFmtId="14" fontId="9" fillId="0" borderId="26" xfId="0" applyNumberFormat="1" applyFont="1" applyFill="1" applyBorder="1" applyAlignment="1">
      <alignment horizontal="center" vertical="center"/>
    </xf>
    <xf numFmtId="14" fontId="15" fillId="0" borderId="26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76" fontId="9" fillId="0" borderId="35" xfId="0" quotePrefix="1" applyNumberFormat="1" applyFont="1" applyFill="1" applyBorder="1" applyAlignment="1">
      <alignment horizontal="center" vertical="center" wrapText="1" shrinkToFit="1"/>
    </xf>
    <xf numFmtId="177" fontId="9" fillId="0" borderId="35" xfId="0" applyNumberFormat="1" applyFont="1" applyFill="1" applyBorder="1" applyAlignment="1" applyProtection="1">
      <alignment horizontal="center" vertical="center" wrapText="1"/>
    </xf>
    <xf numFmtId="14" fontId="9" fillId="0" borderId="35" xfId="0" applyNumberFormat="1" applyFont="1" applyFill="1" applyBorder="1" applyAlignment="1">
      <alignment horizontal="center" vertical="center"/>
    </xf>
    <xf numFmtId="14" fontId="15" fillId="0" borderId="35" xfId="0" applyNumberFormat="1" applyFont="1" applyFill="1" applyBorder="1" applyAlignment="1">
      <alignment horizontal="center" vertical="center"/>
    </xf>
    <xf numFmtId="9" fontId="19" fillId="0" borderId="5" xfId="0" applyNumberFormat="1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35" xfId="0" quotePrefix="1" applyFont="1" applyFill="1" applyBorder="1" applyAlignment="1">
      <alignment horizontal="center" vertical="center" shrinkToFit="1"/>
    </xf>
    <xf numFmtId="41" fontId="32" fillId="0" borderId="35" xfId="1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/>
    </xf>
    <xf numFmtId="0" fontId="32" fillId="0" borderId="36" xfId="0" applyFont="1" applyFill="1" applyBorder="1" applyAlignment="1">
      <alignment horizontal="center" vertical="center"/>
    </xf>
    <xf numFmtId="41" fontId="11" fillId="0" borderId="35" xfId="1" quotePrefix="1" applyFont="1" applyFill="1" applyBorder="1" applyAlignment="1">
      <alignment horizontal="center" vertical="center" wrapText="1"/>
    </xf>
    <xf numFmtId="0" fontId="9" fillId="0" borderId="36" xfId="0" quotePrefix="1" applyNumberFormat="1" applyFont="1" applyFill="1" applyBorder="1" applyAlignment="1" applyProtection="1">
      <alignment horizontal="center" vertical="center" wrapText="1"/>
    </xf>
    <xf numFmtId="49" fontId="8" fillId="0" borderId="33" xfId="0" applyNumberFormat="1" applyFont="1" applyFill="1" applyBorder="1" applyAlignment="1" applyProtection="1">
      <alignment horizontal="center" vertical="center"/>
    </xf>
    <xf numFmtId="49" fontId="8" fillId="0" borderId="42" xfId="0" applyNumberFormat="1" applyFont="1" applyFill="1" applyBorder="1" applyAlignment="1" applyProtection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/>
    <xf numFmtId="0" fontId="9" fillId="0" borderId="26" xfId="0" applyNumberFormat="1" applyFont="1" applyFill="1" applyBorder="1" applyAlignment="1" applyProtection="1">
      <alignment horizontal="center" vertical="center"/>
    </xf>
    <xf numFmtId="176" fontId="9" fillId="0" borderId="26" xfId="0" applyNumberFormat="1" applyFont="1" applyFill="1" applyBorder="1" applyAlignment="1">
      <alignment horizontal="center" vertical="center" wrapText="1" shrinkToFit="1"/>
    </xf>
    <xf numFmtId="176" fontId="15" fillId="0" borderId="26" xfId="0" applyNumberFormat="1" applyFont="1" applyFill="1" applyBorder="1" applyAlignment="1">
      <alignment horizontal="center" vertical="center" shrinkToFit="1"/>
    </xf>
    <xf numFmtId="41" fontId="15" fillId="0" borderId="26" xfId="1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center" vertical="center"/>
    </xf>
    <xf numFmtId="0" fontId="9" fillId="0" borderId="42" xfId="0" applyNumberFormat="1" applyFont="1" applyFill="1" applyBorder="1" applyAlignment="1" applyProtection="1">
      <alignment horizontal="center" vertical="center" wrapText="1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41" fontId="11" fillId="0" borderId="44" xfId="1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shrinkToFit="1"/>
    </xf>
    <xf numFmtId="0" fontId="11" fillId="0" borderId="45" xfId="0" applyFont="1" applyFill="1" applyBorder="1" applyAlignment="1">
      <alignment horizontal="center" vertical="center"/>
    </xf>
    <xf numFmtId="41" fontId="11" fillId="0" borderId="35" xfId="0" quotePrefix="1" applyNumberFormat="1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11" fillId="0" borderId="44" xfId="0" quotePrefix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quotePrefix="1" applyFont="1" applyBorder="1" applyAlignment="1">
      <alignment horizontal="left" vertical="center" shrinkToFit="1"/>
    </xf>
    <xf numFmtId="0" fontId="22" fillId="0" borderId="23" xfId="0" quotePrefix="1" applyFont="1" applyBorder="1" applyAlignment="1">
      <alignment horizontal="left" vertical="center" shrinkToFi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quotePrefix="1" applyFont="1" applyBorder="1" applyAlignment="1">
      <alignment horizontal="justify" vertical="center" wrapText="1"/>
    </xf>
    <xf numFmtId="0" fontId="21" fillId="0" borderId="23" xfId="0" quotePrefix="1" applyFont="1" applyBorder="1" applyAlignment="1">
      <alignment horizontal="justify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8" fillId="2" borderId="25" xfId="0" applyNumberFormat="1" applyFont="1" applyFill="1" applyBorder="1" applyAlignment="1" applyProtection="1">
      <alignment horizontal="center" vertical="center"/>
    </xf>
    <xf numFmtId="49" fontId="8" fillId="0" borderId="36" xfId="0" applyNumberFormat="1" applyFont="1" applyFill="1" applyBorder="1" applyAlignment="1" applyProtection="1">
      <alignment horizontal="center" vertical="center"/>
    </xf>
  </cellXfs>
  <cellStyles count="16">
    <cellStyle name="쉼표 [0]" xfId="1" builtinId="6"/>
    <cellStyle name="쉼표 [0] 2" xfId="3"/>
    <cellStyle name="쉼표 [0] 2 2" xfId="8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4"/>
  <sheetViews>
    <sheetView tabSelected="1" zoomScaleNormal="100" workbookViewId="0">
      <selection sqref="A1:L1"/>
    </sheetView>
  </sheetViews>
  <sheetFormatPr defaultRowHeight="13.5"/>
  <cols>
    <col min="1" max="1" width="8.6640625" style="13" customWidth="1"/>
    <col min="2" max="2" width="8.77734375" style="13" customWidth="1"/>
    <col min="3" max="3" width="27.109375" style="13" customWidth="1"/>
    <col min="4" max="4" width="7.33203125" style="13" bestFit="1" customWidth="1"/>
    <col min="5" max="5" width="14.109375" style="13" customWidth="1"/>
    <col min="6" max="6" width="9" style="13" customWidth="1"/>
    <col min="7" max="7" width="9.109375" style="13" customWidth="1"/>
    <col min="8" max="8" width="10.88671875" style="9" customWidth="1"/>
    <col min="9" max="9" width="17.5546875" style="13" bestFit="1" customWidth="1"/>
    <col min="10" max="10" width="8.88671875" style="5"/>
    <col min="11" max="11" width="11.6640625" style="6" customWidth="1"/>
    <col min="12" max="12" width="7.77734375" style="5" bestFit="1" customWidth="1"/>
    <col min="13" max="16384" width="8.88671875" style="13"/>
  </cols>
  <sheetData>
    <row r="1" spans="1:12" ht="25.5">
      <c r="A1" s="162" t="s">
        <v>227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26.25" thickBot="1">
      <c r="A2" s="163" t="s">
        <v>87</v>
      </c>
      <c r="B2" s="163"/>
      <c r="C2" s="163"/>
      <c r="D2" s="34"/>
      <c r="E2" s="34"/>
      <c r="F2" s="34"/>
      <c r="G2" s="34"/>
      <c r="H2" s="8"/>
      <c r="I2" s="34"/>
      <c r="J2" s="34"/>
      <c r="K2" s="34"/>
      <c r="L2" s="34"/>
    </row>
    <row r="3" spans="1:12" ht="24.75" customHeight="1">
      <c r="A3" s="69" t="s">
        <v>88</v>
      </c>
      <c r="B3" s="70" t="s">
        <v>89</v>
      </c>
      <c r="C3" s="70" t="s">
        <v>90</v>
      </c>
      <c r="D3" s="70" t="s">
        <v>91</v>
      </c>
      <c r="E3" s="70" t="s">
        <v>92</v>
      </c>
      <c r="F3" s="70" t="s">
        <v>93</v>
      </c>
      <c r="G3" s="70" t="s">
        <v>94</v>
      </c>
      <c r="H3" s="70" t="s">
        <v>95</v>
      </c>
      <c r="I3" s="71" t="s">
        <v>96</v>
      </c>
      <c r="J3" s="71" t="s">
        <v>97</v>
      </c>
      <c r="K3" s="71" t="s">
        <v>98</v>
      </c>
      <c r="L3" s="72" t="s">
        <v>7</v>
      </c>
    </row>
    <row r="4" spans="1:12" ht="24.75" customHeight="1" thickBot="1">
      <c r="A4" s="134">
        <v>2021</v>
      </c>
      <c r="B4" s="135" t="s">
        <v>228</v>
      </c>
      <c r="C4" s="136" t="s">
        <v>229</v>
      </c>
      <c r="D4" s="135" t="s">
        <v>230</v>
      </c>
      <c r="E4" s="135" t="s">
        <v>231</v>
      </c>
      <c r="F4" s="135">
        <v>300</v>
      </c>
      <c r="G4" s="135" t="s">
        <v>232</v>
      </c>
      <c r="H4" s="137">
        <v>2200000</v>
      </c>
      <c r="I4" s="138" t="s">
        <v>233</v>
      </c>
      <c r="J4" s="138" t="s">
        <v>234</v>
      </c>
      <c r="K4" s="138" t="s">
        <v>235</v>
      </c>
      <c r="L4" s="139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4" customWidth="1"/>
    <col min="10" max="16384" width="8.88671875" style="13"/>
  </cols>
  <sheetData>
    <row r="1" spans="1:9" ht="25.5">
      <c r="A1" s="164" t="s">
        <v>85</v>
      </c>
      <c r="B1" s="164"/>
      <c r="C1" s="164"/>
      <c r="D1" s="164"/>
      <c r="E1" s="164"/>
      <c r="F1" s="164"/>
      <c r="G1" s="164"/>
      <c r="H1" s="164"/>
      <c r="I1" s="164"/>
    </row>
    <row r="2" spans="1:9" ht="25.5">
      <c r="A2" s="198" t="s">
        <v>21</v>
      </c>
      <c r="B2" s="198"/>
      <c r="C2" s="22"/>
      <c r="D2" s="22"/>
      <c r="E2" s="22"/>
      <c r="F2" s="22"/>
      <c r="G2" s="22"/>
      <c r="H2" s="22"/>
      <c r="I2" s="32" t="s">
        <v>84</v>
      </c>
    </row>
    <row r="3" spans="1:9" ht="26.25" customHeight="1">
      <c r="A3" s="203" t="s">
        <v>83</v>
      </c>
      <c r="B3" s="201" t="s">
        <v>82</v>
      </c>
      <c r="C3" s="201" t="s">
        <v>81</v>
      </c>
      <c r="D3" s="201" t="s">
        <v>80</v>
      </c>
      <c r="E3" s="199" t="s">
        <v>79</v>
      </c>
      <c r="F3" s="200"/>
      <c r="G3" s="199" t="s">
        <v>78</v>
      </c>
      <c r="H3" s="200"/>
      <c r="I3" s="201" t="s">
        <v>77</v>
      </c>
    </row>
    <row r="4" spans="1:9" ht="28.5" customHeight="1">
      <c r="A4" s="204"/>
      <c r="B4" s="202"/>
      <c r="C4" s="202"/>
      <c r="D4" s="202"/>
      <c r="E4" s="31" t="s">
        <v>76</v>
      </c>
      <c r="F4" s="31" t="s">
        <v>75</v>
      </c>
      <c r="G4" s="31" t="s">
        <v>76</v>
      </c>
      <c r="H4" s="31" t="s">
        <v>75</v>
      </c>
      <c r="I4" s="202"/>
    </row>
    <row r="5" spans="1:9" ht="28.5" customHeight="1">
      <c r="A5" s="3"/>
      <c r="B5" s="29" t="s">
        <v>116</v>
      </c>
      <c r="C5" s="7"/>
      <c r="D5" s="7"/>
      <c r="E5" s="7"/>
      <c r="F5" s="7"/>
      <c r="G5" s="7"/>
      <c r="H5" s="7"/>
      <c r="I5" s="3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4"/>
  <sheetViews>
    <sheetView zoomScaleNormal="100" workbookViewId="0">
      <selection sqref="A1:I1"/>
    </sheetView>
  </sheetViews>
  <sheetFormatPr defaultRowHeight="13.5"/>
  <cols>
    <col min="1" max="1" width="8.6640625" style="13" customWidth="1"/>
    <col min="2" max="2" width="8.77734375" style="13" customWidth="1"/>
    <col min="3" max="3" width="34.21875" style="13" bestFit="1" customWidth="1"/>
    <col min="4" max="4" width="10.88671875" style="13" customWidth="1"/>
    <col min="5" max="5" width="12.44140625" style="13" customWidth="1"/>
    <col min="6" max="6" width="15.109375" style="13" customWidth="1"/>
    <col min="7" max="9" width="12.44140625" style="13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3"/>
  </cols>
  <sheetData>
    <row r="1" spans="1:9" ht="25.5">
      <c r="A1" s="162" t="s">
        <v>174</v>
      </c>
      <c r="B1" s="162"/>
      <c r="C1" s="162"/>
      <c r="D1" s="162"/>
      <c r="E1" s="162"/>
      <c r="F1" s="162"/>
      <c r="G1" s="162"/>
      <c r="H1" s="162"/>
      <c r="I1" s="162"/>
    </row>
    <row r="2" spans="1:9" ht="26.25" thickBot="1">
      <c r="A2" s="163" t="s">
        <v>99</v>
      </c>
      <c r="B2" s="163"/>
      <c r="C2" s="163"/>
      <c r="D2" s="34"/>
      <c r="E2" s="34"/>
      <c r="F2" s="34"/>
      <c r="G2" s="34"/>
      <c r="H2" s="34"/>
      <c r="I2" s="34"/>
    </row>
    <row r="3" spans="1:9" ht="24">
      <c r="A3" s="73" t="s">
        <v>100</v>
      </c>
      <c r="B3" s="74" t="s">
        <v>101</v>
      </c>
      <c r="C3" s="75" t="s">
        <v>102</v>
      </c>
      <c r="D3" s="75" t="s">
        <v>103</v>
      </c>
      <c r="E3" s="76" t="s">
        <v>104</v>
      </c>
      <c r="F3" s="75" t="s">
        <v>105</v>
      </c>
      <c r="G3" s="75" t="s">
        <v>106</v>
      </c>
      <c r="H3" s="75" t="s">
        <v>107</v>
      </c>
      <c r="I3" s="77" t="s">
        <v>108</v>
      </c>
    </row>
    <row r="4" spans="1:9" ht="24.75" customHeight="1" thickBot="1">
      <c r="A4" s="153"/>
      <c r="B4" s="154"/>
      <c r="C4" s="161" t="s">
        <v>176</v>
      </c>
      <c r="D4" s="155"/>
      <c r="E4" s="156"/>
      <c r="F4" s="157"/>
      <c r="G4" s="155"/>
      <c r="H4" s="155"/>
      <c r="I4" s="158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4"/>
  <sheetViews>
    <sheetView zoomScaleNormal="100" workbookViewId="0">
      <selection sqref="A1:M1"/>
    </sheetView>
  </sheetViews>
  <sheetFormatPr defaultRowHeight="13.5"/>
  <cols>
    <col min="1" max="1" width="8.6640625" style="13" customWidth="1"/>
    <col min="2" max="2" width="8.77734375" style="13" customWidth="1"/>
    <col min="3" max="3" width="32" style="13" bestFit="1" customWidth="1"/>
    <col min="4" max="4" width="10.88671875" style="13" customWidth="1"/>
    <col min="5" max="9" width="12.44140625" style="13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3"/>
  </cols>
  <sheetData>
    <row r="1" spans="1:13" ht="25.5">
      <c r="A1" s="162" t="s">
        <v>175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26.25" thickBot="1">
      <c r="A2" s="163" t="s">
        <v>87</v>
      </c>
      <c r="B2" s="163"/>
      <c r="C2" s="163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7.75" customHeight="1">
      <c r="A3" s="73" t="s">
        <v>88</v>
      </c>
      <c r="B3" s="74" t="s">
        <v>89</v>
      </c>
      <c r="C3" s="75" t="s">
        <v>109</v>
      </c>
      <c r="D3" s="75" t="s">
        <v>110</v>
      </c>
      <c r="E3" s="75" t="s">
        <v>91</v>
      </c>
      <c r="F3" s="74" t="s">
        <v>111</v>
      </c>
      <c r="G3" s="74" t="s">
        <v>112</v>
      </c>
      <c r="H3" s="74" t="s">
        <v>113</v>
      </c>
      <c r="I3" s="74" t="s">
        <v>114</v>
      </c>
      <c r="J3" s="75" t="s">
        <v>96</v>
      </c>
      <c r="K3" s="75" t="s">
        <v>97</v>
      </c>
      <c r="L3" s="75" t="s">
        <v>98</v>
      </c>
      <c r="M3" s="77" t="s">
        <v>115</v>
      </c>
    </row>
    <row r="4" spans="1:13" ht="27.75" customHeight="1" thickBot="1">
      <c r="A4" s="94"/>
      <c r="B4" s="95"/>
      <c r="C4" s="105" t="s">
        <v>177</v>
      </c>
      <c r="D4" s="96"/>
      <c r="E4" s="96"/>
      <c r="F4" s="101"/>
      <c r="G4" s="97"/>
      <c r="H4" s="140"/>
      <c r="I4" s="159"/>
      <c r="J4" s="96"/>
      <c r="K4" s="96"/>
      <c r="L4" s="96"/>
      <c r="M4" s="98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3"/>
  </cols>
  <sheetData>
    <row r="1" spans="1:11" ht="25.5">
      <c r="A1" s="164" t="s">
        <v>59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26.25" thickBot="1">
      <c r="A2" s="165" t="s">
        <v>58</v>
      </c>
      <c r="B2" s="165"/>
      <c r="C2" s="39"/>
      <c r="D2" s="39"/>
      <c r="E2" s="39"/>
      <c r="F2" s="59"/>
      <c r="G2" s="59"/>
      <c r="H2" s="59"/>
      <c r="I2" s="59"/>
      <c r="J2" s="166" t="s">
        <v>57</v>
      </c>
      <c r="K2" s="166"/>
    </row>
    <row r="3" spans="1:11" ht="22.5" customHeight="1">
      <c r="A3" s="60" t="s">
        <v>56</v>
      </c>
      <c r="B3" s="54" t="s">
        <v>55</v>
      </c>
      <c r="C3" s="54" t="s">
        <v>54</v>
      </c>
      <c r="D3" s="54" t="s">
        <v>53</v>
      </c>
      <c r="E3" s="54" t="s">
        <v>52</v>
      </c>
      <c r="F3" s="54" t="s">
        <v>51</v>
      </c>
      <c r="G3" s="54" t="s">
        <v>50</v>
      </c>
      <c r="H3" s="54" t="s">
        <v>49</v>
      </c>
      <c r="I3" s="54" t="s">
        <v>48</v>
      </c>
      <c r="J3" s="54" t="s">
        <v>47</v>
      </c>
      <c r="K3" s="58" t="s">
        <v>46</v>
      </c>
    </row>
    <row r="4" spans="1:11" ht="42" customHeight="1" thickBot="1">
      <c r="A4" s="61"/>
      <c r="B4" s="62" t="s">
        <v>60</v>
      </c>
      <c r="C4" s="63"/>
      <c r="D4" s="78"/>
      <c r="E4" s="79"/>
      <c r="F4" s="80"/>
      <c r="G4" s="81"/>
      <c r="H4" s="82"/>
      <c r="I4" s="82"/>
      <c r="J4" s="82"/>
      <c r="K4" s="8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3"/>
  </cols>
  <sheetData>
    <row r="1" spans="1:11" ht="25.5">
      <c r="A1" s="164" t="s">
        <v>74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26.25" thickBot="1">
      <c r="A2" s="165" t="s">
        <v>73</v>
      </c>
      <c r="B2" s="165"/>
      <c r="C2" s="39"/>
      <c r="D2" s="39"/>
      <c r="E2" s="39"/>
      <c r="F2" s="59"/>
      <c r="G2" s="59"/>
      <c r="H2" s="59"/>
      <c r="I2" s="59"/>
      <c r="J2" s="166" t="s">
        <v>72</v>
      </c>
      <c r="K2" s="166"/>
    </row>
    <row r="3" spans="1:11" ht="22.5" customHeight="1">
      <c r="A3" s="60" t="s">
        <v>71</v>
      </c>
      <c r="B3" s="54" t="s">
        <v>70</v>
      </c>
      <c r="C3" s="54" t="s">
        <v>69</v>
      </c>
      <c r="D3" s="54" t="s">
        <v>68</v>
      </c>
      <c r="E3" s="54" t="s">
        <v>67</v>
      </c>
      <c r="F3" s="54" t="s">
        <v>66</v>
      </c>
      <c r="G3" s="54" t="s">
        <v>65</v>
      </c>
      <c r="H3" s="54" t="s">
        <v>64</v>
      </c>
      <c r="I3" s="54" t="s">
        <v>63</v>
      </c>
      <c r="J3" s="54" t="s">
        <v>62</v>
      </c>
      <c r="K3" s="58" t="s">
        <v>61</v>
      </c>
    </row>
    <row r="4" spans="1:11" ht="47.25" customHeight="1" thickBot="1">
      <c r="A4" s="61"/>
      <c r="B4" s="62" t="s">
        <v>163</v>
      </c>
      <c r="C4" s="63"/>
      <c r="D4" s="64"/>
      <c r="E4" s="65"/>
      <c r="F4" s="65"/>
      <c r="G4" s="66"/>
      <c r="H4" s="66"/>
      <c r="I4" s="63"/>
      <c r="J4" s="67"/>
      <c r="K4" s="6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J1"/>
    </sheetView>
  </sheetViews>
  <sheetFormatPr defaultRowHeight="13.5"/>
  <cols>
    <col min="1" max="1" width="4.21875" style="13" customWidth="1"/>
    <col min="2" max="2" width="24.44140625" style="12" customWidth="1"/>
    <col min="3" max="3" width="18.21875" style="1" bestFit="1" customWidth="1"/>
    <col min="4" max="4" width="12.109375" style="10" bestFit="1" customWidth="1"/>
    <col min="5" max="9" width="10.109375" style="11" bestFit="1" customWidth="1"/>
    <col min="10" max="10" width="8" style="1" customWidth="1"/>
  </cols>
  <sheetData>
    <row r="1" spans="1:10" ht="25.5">
      <c r="B1" s="164" t="s">
        <v>178</v>
      </c>
      <c r="C1" s="164"/>
      <c r="D1" s="164"/>
      <c r="E1" s="164"/>
      <c r="F1" s="164"/>
      <c r="G1" s="164"/>
      <c r="H1" s="164"/>
      <c r="I1" s="164"/>
      <c r="J1" s="164"/>
    </row>
    <row r="2" spans="1:10" ht="25.5" customHeight="1" thickBot="1">
      <c r="A2" s="168" t="s">
        <v>20</v>
      </c>
      <c r="B2" s="168"/>
      <c r="C2" s="41"/>
      <c r="D2" s="42"/>
      <c r="E2" s="43"/>
      <c r="F2" s="43"/>
      <c r="G2" s="44"/>
      <c r="H2" s="44"/>
      <c r="I2" s="167" t="s">
        <v>0</v>
      </c>
      <c r="J2" s="167"/>
    </row>
    <row r="3" spans="1:10" ht="29.25" customHeight="1">
      <c r="A3" s="47" t="s">
        <v>117</v>
      </c>
      <c r="B3" s="53" t="s">
        <v>2</v>
      </c>
      <c r="C3" s="54" t="s">
        <v>9</v>
      </c>
      <c r="D3" s="55" t="s">
        <v>3</v>
      </c>
      <c r="E3" s="56" t="s">
        <v>4</v>
      </c>
      <c r="F3" s="56" t="s">
        <v>5</v>
      </c>
      <c r="G3" s="56" t="s">
        <v>6</v>
      </c>
      <c r="H3" s="57" t="s">
        <v>10</v>
      </c>
      <c r="I3" s="56" t="s">
        <v>8</v>
      </c>
      <c r="J3" s="58" t="s">
        <v>7</v>
      </c>
    </row>
    <row r="4" spans="1:10" s="145" customFormat="1" ht="29.25" customHeight="1">
      <c r="A4" s="102">
        <v>1</v>
      </c>
      <c r="B4" s="106" t="s">
        <v>127</v>
      </c>
      <c r="C4" s="107" t="s">
        <v>22</v>
      </c>
      <c r="D4" s="144">
        <v>6600000</v>
      </c>
      <c r="E4" s="122">
        <v>44188</v>
      </c>
      <c r="F4" s="122">
        <v>44197</v>
      </c>
      <c r="G4" s="122">
        <v>44561</v>
      </c>
      <c r="H4" s="122">
        <v>44439</v>
      </c>
      <c r="I4" s="122">
        <v>44439</v>
      </c>
      <c r="J4" s="142"/>
    </row>
    <row r="5" spans="1:10" s="145" customFormat="1" ht="29.25" customHeight="1">
      <c r="A5" s="102">
        <v>2</v>
      </c>
      <c r="B5" s="106" t="s">
        <v>130</v>
      </c>
      <c r="C5" s="112" t="s">
        <v>131</v>
      </c>
      <c r="D5" s="109">
        <v>3240000</v>
      </c>
      <c r="E5" s="122">
        <v>44194</v>
      </c>
      <c r="F5" s="122">
        <v>44197</v>
      </c>
      <c r="G5" s="122">
        <v>44561</v>
      </c>
      <c r="H5" s="122">
        <v>44439</v>
      </c>
      <c r="I5" s="122">
        <v>44439</v>
      </c>
      <c r="J5" s="142"/>
    </row>
    <row r="6" spans="1:10" s="145" customFormat="1" ht="29.25" customHeight="1">
      <c r="A6" s="102">
        <v>3</v>
      </c>
      <c r="B6" s="106" t="s">
        <v>132</v>
      </c>
      <c r="C6" s="107" t="s">
        <v>133</v>
      </c>
      <c r="D6" s="144">
        <v>2580000</v>
      </c>
      <c r="E6" s="122">
        <v>44188</v>
      </c>
      <c r="F6" s="122">
        <v>44197</v>
      </c>
      <c r="G6" s="122">
        <v>44561</v>
      </c>
      <c r="H6" s="122">
        <v>44439</v>
      </c>
      <c r="I6" s="122">
        <v>44439</v>
      </c>
      <c r="J6" s="142"/>
    </row>
    <row r="7" spans="1:10" s="145" customFormat="1" ht="29.25" customHeight="1">
      <c r="A7" s="102">
        <v>4</v>
      </c>
      <c r="B7" s="106" t="s">
        <v>136</v>
      </c>
      <c r="C7" s="112" t="s">
        <v>137</v>
      </c>
      <c r="D7" s="109">
        <v>2112000</v>
      </c>
      <c r="E7" s="122">
        <v>44189</v>
      </c>
      <c r="F7" s="122">
        <v>44197</v>
      </c>
      <c r="G7" s="122">
        <v>44561</v>
      </c>
      <c r="H7" s="122">
        <v>44439</v>
      </c>
      <c r="I7" s="122">
        <v>44439</v>
      </c>
      <c r="J7" s="142"/>
    </row>
    <row r="8" spans="1:10" s="145" customFormat="1" ht="29.25" customHeight="1">
      <c r="A8" s="102">
        <v>5</v>
      </c>
      <c r="B8" s="106" t="s">
        <v>146</v>
      </c>
      <c r="C8" s="107" t="s">
        <v>141</v>
      </c>
      <c r="D8" s="144">
        <v>765600</v>
      </c>
      <c r="E8" s="122">
        <v>44194</v>
      </c>
      <c r="F8" s="122">
        <v>44197</v>
      </c>
      <c r="G8" s="122">
        <v>44561</v>
      </c>
      <c r="H8" s="122">
        <v>44439</v>
      </c>
      <c r="I8" s="122">
        <v>44439</v>
      </c>
      <c r="J8" s="142"/>
    </row>
    <row r="9" spans="1:10" s="145" customFormat="1" ht="29.25" customHeight="1">
      <c r="A9" s="102">
        <v>6</v>
      </c>
      <c r="B9" s="106" t="s">
        <v>145</v>
      </c>
      <c r="C9" s="107" t="s">
        <v>142</v>
      </c>
      <c r="D9" s="144">
        <v>11376410</v>
      </c>
      <c r="E9" s="122">
        <v>44194</v>
      </c>
      <c r="F9" s="122">
        <v>44197</v>
      </c>
      <c r="G9" s="122">
        <v>44561</v>
      </c>
      <c r="H9" s="122">
        <v>44439</v>
      </c>
      <c r="I9" s="122">
        <v>44439</v>
      </c>
      <c r="J9" s="142"/>
    </row>
    <row r="10" spans="1:10" s="145" customFormat="1" ht="29.25" customHeight="1">
      <c r="A10" s="102">
        <v>7</v>
      </c>
      <c r="B10" s="113" t="s">
        <v>143</v>
      </c>
      <c r="C10" s="112" t="s">
        <v>144</v>
      </c>
      <c r="D10" s="109">
        <v>2520000</v>
      </c>
      <c r="E10" s="123">
        <v>44194</v>
      </c>
      <c r="F10" s="122">
        <v>44197</v>
      </c>
      <c r="G10" s="122">
        <v>44561</v>
      </c>
      <c r="H10" s="122">
        <v>44439</v>
      </c>
      <c r="I10" s="122">
        <v>44439</v>
      </c>
      <c r="J10" s="142"/>
    </row>
    <row r="11" spans="1:10" s="145" customFormat="1" ht="29.25" customHeight="1">
      <c r="A11" s="102">
        <v>8</v>
      </c>
      <c r="B11" s="113" t="s">
        <v>153</v>
      </c>
      <c r="C11" s="112" t="s">
        <v>131</v>
      </c>
      <c r="D11" s="109">
        <v>1200000</v>
      </c>
      <c r="E11" s="123">
        <v>44194</v>
      </c>
      <c r="F11" s="122">
        <v>44197</v>
      </c>
      <c r="G11" s="122">
        <v>44561</v>
      </c>
      <c r="H11" s="122">
        <v>44439</v>
      </c>
      <c r="I11" s="122">
        <v>44439</v>
      </c>
      <c r="J11" s="142"/>
    </row>
    <row r="12" spans="1:10" s="145" customFormat="1" ht="29.25" customHeight="1">
      <c r="A12" s="102">
        <v>9</v>
      </c>
      <c r="B12" s="113" t="s">
        <v>154</v>
      </c>
      <c r="C12" s="112" t="s">
        <v>155</v>
      </c>
      <c r="D12" s="109">
        <v>833987000</v>
      </c>
      <c r="E12" s="123">
        <v>44194</v>
      </c>
      <c r="F12" s="122">
        <v>44197</v>
      </c>
      <c r="G12" s="122">
        <v>44561</v>
      </c>
      <c r="H12" s="122">
        <v>44439</v>
      </c>
      <c r="I12" s="122">
        <v>44439</v>
      </c>
      <c r="J12" s="142"/>
    </row>
    <row r="13" spans="1:10" s="13" customFormat="1" ht="29.25" customHeight="1">
      <c r="A13" s="102">
        <v>10</v>
      </c>
      <c r="B13" s="113" t="s">
        <v>157</v>
      </c>
      <c r="C13" s="112" t="s">
        <v>159</v>
      </c>
      <c r="D13" s="109">
        <v>40500000</v>
      </c>
      <c r="E13" s="123">
        <v>44187</v>
      </c>
      <c r="F13" s="122">
        <v>44197</v>
      </c>
      <c r="G13" s="122">
        <v>44561</v>
      </c>
      <c r="H13" s="122">
        <v>44439</v>
      </c>
      <c r="I13" s="122">
        <v>44439</v>
      </c>
      <c r="J13" s="142"/>
    </row>
    <row r="14" spans="1:10" s="13" customFormat="1" ht="29.25" customHeight="1">
      <c r="A14" s="102">
        <v>11</v>
      </c>
      <c r="B14" s="124" t="s">
        <v>181</v>
      </c>
      <c r="C14" s="125" t="s">
        <v>182</v>
      </c>
      <c r="D14" s="115">
        <v>87015720</v>
      </c>
      <c r="E14" s="126">
        <v>44189</v>
      </c>
      <c r="F14" s="127">
        <v>44197</v>
      </c>
      <c r="G14" s="127">
        <v>44561</v>
      </c>
      <c r="H14" s="122">
        <v>44439</v>
      </c>
      <c r="I14" s="122">
        <v>44439</v>
      </c>
      <c r="J14" s="142"/>
    </row>
    <row r="15" spans="1:10" s="13" customFormat="1" ht="29.25" customHeight="1">
      <c r="A15" s="102">
        <v>12</v>
      </c>
      <c r="B15" s="124" t="s">
        <v>129</v>
      </c>
      <c r="C15" s="125" t="s">
        <v>161</v>
      </c>
      <c r="D15" s="115">
        <v>20700000</v>
      </c>
      <c r="E15" s="126">
        <v>44204</v>
      </c>
      <c r="F15" s="127">
        <v>44207</v>
      </c>
      <c r="G15" s="127">
        <v>44561</v>
      </c>
      <c r="H15" s="122">
        <v>44439</v>
      </c>
      <c r="I15" s="122">
        <v>44439</v>
      </c>
      <c r="J15" s="142"/>
    </row>
    <row r="16" spans="1:10" s="13" customFormat="1" ht="29.25" customHeight="1">
      <c r="A16" s="102">
        <v>13</v>
      </c>
      <c r="B16" s="124" t="s">
        <v>170</v>
      </c>
      <c r="C16" s="125" t="s">
        <v>169</v>
      </c>
      <c r="D16" s="115">
        <v>9006000</v>
      </c>
      <c r="E16" s="126">
        <v>44377</v>
      </c>
      <c r="F16" s="127">
        <v>44378</v>
      </c>
      <c r="G16" s="127">
        <v>44561</v>
      </c>
      <c r="H16" s="122">
        <v>44439</v>
      </c>
      <c r="I16" s="122">
        <v>44439</v>
      </c>
      <c r="J16" s="143"/>
    </row>
    <row r="17" spans="1:10" s="13" customFormat="1" ht="29.25" customHeight="1">
      <c r="A17" s="102">
        <v>14</v>
      </c>
      <c r="B17" s="124" t="s">
        <v>185</v>
      </c>
      <c r="C17" s="125" t="s">
        <v>186</v>
      </c>
      <c r="D17" s="115">
        <v>3135000</v>
      </c>
      <c r="E17" s="126">
        <v>44414</v>
      </c>
      <c r="F17" s="127">
        <v>44414</v>
      </c>
      <c r="G17" s="127">
        <v>44428</v>
      </c>
      <c r="H17" s="127">
        <v>44428</v>
      </c>
      <c r="I17" s="127">
        <v>44428</v>
      </c>
      <c r="J17" s="143"/>
    </row>
    <row r="18" spans="1:10" s="13" customFormat="1" ht="29.25" customHeight="1" thickBot="1">
      <c r="A18" s="128">
        <v>15</v>
      </c>
      <c r="B18" s="129" t="s">
        <v>183</v>
      </c>
      <c r="C18" s="130" t="s">
        <v>184</v>
      </c>
      <c r="D18" s="121">
        <v>1100000</v>
      </c>
      <c r="E18" s="131">
        <v>44392</v>
      </c>
      <c r="F18" s="132">
        <v>44412</v>
      </c>
      <c r="G18" s="132">
        <v>44422</v>
      </c>
      <c r="H18" s="132">
        <v>44422</v>
      </c>
      <c r="I18" s="132">
        <v>44422</v>
      </c>
      <c r="J18" s="205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115" zoomScaleNormal="115" workbookViewId="0">
      <selection activeCell="B1" sqref="B1:J1"/>
    </sheetView>
  </sheetViews>
  <sheetFormatPr defaultRowHeight="13.5"/>
  <cols>
    <col min="1" max="1" width="4" style="14" bestFit="1" customWidth="1"/>
    <col min="2" max="2" width="15.109375" style="16" bestFit="1" customWidth="1"/>
    <col min="3" max="3" width="28.77734375" style="17" customWidth="1"/>
    <col min="4" max="4" width="13.33203125" style="16" customWidth="1"/>
    <col min="5" max="5" width="11.5546875" style="18" bestFit="1" customWidth="1"/>
    <col min="6" max="6" width="9.5546875" style="15" customWidth="1"/>
    <col min="7" max="7" width="11.109375" style="15" bestFit="1" customWidth="1"/>
    <col min="8" max="8" width="10.33203125" style="15" customWidth="1"/>
    <col min="9" max="9" width="12" style="15" customWidth="1"/>
    <col min="10" max="10" width="16.109375" style="4" customWidth="1"/>
    <col min="11" max="11" width="11.5546875" style="14" bestFit="1" customWidth="1"/>
    <col min="12" max="16384" width="8.88671875" style="14"/>
  </cols>
  <sheetData>
    <row r="1" spans="1:10" ht="25.5">
      <c r="B1" s="169" t="s">
        <v>179</v>
      </c>
      <c r="C1" s="169"/>
      <c r="D1" s="169"/>
      <c r="E1" s="169"/>
      <c r="F1" s="169"/>
      <c r="G1" s="169"/>
      <c r="H1" s="169"/>
      <c r="I1" s="169"/>
      <c r="J1" s="169"/>
    </row>
    <row r="2" spans="1:10" ht="26.25" thickBot="1">
      <c r="B2" s="170" t="s">
        <v>21</v>
      </c>
      <c r="C2" s="170"/>
      <c r="D2" s="40"/>
      <c r="E2" s="45"/>
      <c r="F2" s="45"/>
      <c r="G2" s="45"/>
      <c r="H2" s="45"/>
      <c r="I2" s="45"/>
      <c r="J2" s="46" t="s">
        <v>16</v>
      </c>
    </row>
    <row r="3" spans="1:10" ht="26.25" customHeight="1">
      <c r="A3" s="47" t="s">
        <v>117</v>
      </c>
      <c r="B3" s="48" t="s">
        <v>1</v>
      </c>
      <c r="C3" s="49" t="s">
        <v>2</v>
      </c>
      <c r="D3" s="50" t="s">
        <v>11</v>
      </c>
      <c r="E3" s="51" t="s">
        <v>12</v>
      </c>
      <c r="F3" s="51" t="s">
        <v>17</v>
      </c>
      <c r="G3" s="51" t="s">
        <v>13</v>
      </c>
      <c r="H3" s="51" t="s">
        <v>14</v>
      </c>
      <c r="I3" s="51" t="s">
        <v>15</v>
      </c>
      <c r="J3" s="52" t="s">
        <v>18</v>
      </c>
    </row>
    <row r="4" spans="1:10" ht="26.25" customHeight="1">
      <c r="A4" s="102">
        <v>1</v>
      </c>
      <c r="B4" s="3" t="s">
        <v>19</v>
      </c>
      <c r="C4" s="106" t="s">
        <v>128</v>
      </c>
      <c r="D4" s="107" t="s">
        <v>22</v>
      </c>
      <c r="E4" s="108">
        <v>6600000</v>
      </c>
      <c r="F4" s="109"/>
      <c r="G4" s="109">
        <f>550000*8</f>
        <v>4400000</v>
      </c>
      <c r="H4" s="109"/>
      <c r="I4" s="109">
        <f>G4</f>
        <v>4400000</v>
      </c>
      <c r="J4" s="110" t="s">
        <v>188</v>
      </c>
    </row>
    <row r="5" spans="1:10" ht="26.25" customHeight="1">
      <c r="A5" s="111">
        <v>2</v>
      </c>
      <c r="B5" s="3" t="s">
        <v>19</v>
      </c>
      <c r="C5" s="106" t="s">
        <v>130</v>
      </c>
      <c r="D5" s="112" t="s">
        <v>131</v>
      </c>
      <c r="E5" s="109">
        <v>3240000</v>
      </c>
      <c r="F5" s="109"/>
      <c r="G5" s="109">
        <f>270000*8</f>
        <v>2160000</v>
      </c>
      <c r="H5" s="109"/>
      <c r="I5" s="109">
        <f t="shared" ref="I5:I11" si="0">G5</f>
        <v>2160000</v>
      </c>
      <c r="J5" s="110" t="s">
        <v>189</v>
      </c>
    </row>
    <row r="6" spans="1:10" ht="26.25" customHeight="1">
      <c r="A6" s="111">
        <v>3</v>
      </c>
      <c r="B6" s="3" t="s">
        <v>19</v>
      </c>
      <c r="C6" s="106" t="s">
        <v>132</v>
      </c>
      <c r="D6" s="107" t="s">
        <v>133</v>
      </c>
      <c r="E6" s="108">
        <v>2580000</v>
      </c>
      <c r="F6" s="109"/>
      <c r="G6" s="109">
        <f>215000*8</f>
        <v>1720000</v>
      </c>
      <c r="H6" s="109"/>
      <c r="I6" s="109">
        <f t="shared" si="0"/>
        <v>1720000</v>
      </c>
      <c r="J6" s="110" t="s">
        <v>189</v>
      </c>
    </row>
    <row r="7" spans="1:10" ht="26.25" customHeight="1">
      <c r="A7" s="111">
        <v>4</v>
      </c>
      <c r="B7" s="3" t="s">
        <v>19</v>
      </c>
      <c r="C7" s="113" t="s">
        <v>134</v>
      </c>
      <c r="D7" s="112" t="s">
        <v>135</v>
      </c>
      <c r="E7" s="109">
        <v>2112000</v>
      </c>
      <c r="F7" s="109"/>
      <c r="G7" s="109">
        <f>176000*8</f>
        <v>1408000</v>
      </c>
      <c r="H7" s="109"/>
      <c r="I7" s="109">
        <f t="shared" si="0"/>
        <v>1408000</v>
      </c>
      <c r="J7" s="110" t="s">
        <v>189</v>
      </c>
    </row>
    <row r="8" spans="1:10" ht="26.25" customHeight="1">
      <c r="A8" s="111">
        <v>5</v>
      </c>
      <c r="B8" s="3" t="s">
        <v>19</v>
      </c>
      <c r="C8" s="106" t="s">
        <v>146</v>
      </c>
      <c r="D8" s="107" t="s">
        <v>148</v>
      </c>
      <c r="E8" s="108">
        <v>765600</v>
      </c>
      <c r="F8" s="109"/>
      <c r="G8" s="109">
        <f>63800*8</f>
        <v>510400</v>
      </c>
      <c r="H8" s="109"/>
      <c r="I8" s="109">
        <f t="shared" si="0"/>
        <v>510400</v>
      </c>
      <c r="J8" s="110" t="s">
        <v>189</v>
      </c>
    </row>
    <row r="9" spans="1:10" ht="26.25" customHeight="1">
      <c r="A9" s="111">
        <v>6</v>
      </c>
      <c r="B9" s="3" t="s">
        <v>19</v>
      </c>
      <c r="C9" s="114" t="s">
        <v>147</v>
      </c>
      <c r="D9" s="107" t="s">
        <v>142</v>
      </c>
      <c r="E9" s="108">
        <v>11376410</v>
      </c>
      <c r="F9" s="109"/>
      <c r="G9" s="109">
        <f>949290+947920*7</f>
        <v>7584730</v>
      </c>
      <c r="H9" s="109"/>
      <c r="I9" s="109">
        <f t="shared" si="0"/>
        <v>7584730</v>
      </c>
      <c r="J9" s="110" t="s">
        <v>189</v>
      </c>
    </row>
    <row r="10" spans="1:10" ht="26.25" customHeight="1">
      <c r="A10" s="111">
        <v>7</v>
      </c>
      <c r="B10" s="3" t="s">
        <v>19</v>
      </c>
      <c r="C10" s="106" t="s">
        <v>149</v>
      </c>
      <c r="D10" s="112" t="s">
        <v>144</v>
      </c>
      <c r="E10" s="109">
        <v>2520000</v>
      </c>
      <c r="F10" s="109"/>
      <c r="G10" s="109">
        <f>210000*8</f>
        <v>1680000</v>
      </c>
      <c r="H10" s="109"/>
      <c r="I10" s="109">
        <f t="shared" si="0"/>
        <v>1680000</v>
      </c>
      <c r="J10" s="110" t="s">
        <v>189</v>
      </c>
    </row>
    <row r="11" spans="1:10" ht="26.25" customHeight="1">
      <c r="A11" s="111">
        <v>8</v>
      </c>
      <c r="B11" s="3" t="s">
        <v>150</v>
      </c>
      <c r="C11" s="106" t="s">
        <v>151</v>
      </c>
      <c r="D11" s="112" t="s">
        <v>152</v>
      </c>
      <c r="E11" s="109">
        <v>1200000</v>
      </c>
      <c r="F11" s="109"/>
      <c r="G11" s="109">
        <f>100000*8</f>
        <v>800000</v>
      </c>
      <c r="H11" s="109"/>
      <c r="I11" s="109">
        <f t="shared" si="0"/>
        <v>800000</v>
      </c>
      <c r="J11" s="110" t="s">
        <v>189</v>
      </c>
    </row>
    <row r="12" spans="1:10" ht="26.25" customHeight="1">
      <c r="A12" s="111">
        <v>9</v>
      </c>
      <c r="B12" s="3" t="s">
        <v>160</v>
      </c>
      <c r="C12" s="106" t="s">
        <v>154</v>
      </c>
      <c r="D12" s="112" t="s">
        <v>156</v>
      </c>
      <c r="E12" s="109">
        <v>833987000</v>
      </c>
      <c r="F12" s="109"/>
      <c r="G12" s="109">
        <f>39189210+40281420+38702910+38702910+50428450+53613620+51380670+50815020</f>
        <v>363114210</v>
      </c>
      <c r="H12" s="109"/>
      <c r="I12" s="109">
        <f>G12</f>
        <v>363114210</v>
      </c>
      <c r="J12" s="110" t="s">
        <v>190</v>
      </c>
    </row>
    <row r="13" spans="1:10" s="146" customFormat="1" ht="26.25" customHeight="1">
      <c r="A13" s="111">
        <v>10</v>
      </c>
      <c r="B13" s="3" t="s">
        <v>160</v>
      </c>
      <c r="C13" s="106" t="s">
        <v>157</v>
      </c>
      <c r="D13" s="112" t="s">
        <v>158</v>
      </c>
      <c r="E13" s="109">
        <v>40500000</v>
      </c>
      <c r="F13" s="109"/>
      <c r="G13" s="109">
        <f>2178000+2997000+3487500+2916000+2448000+3051000+2362500+2898000</f>
        <v>22338000</v>
      </c>
      <c r="H13" s="109"/>
      <c r="I13" s="109">
        <f>G13</f>
        <v>22338000</v>
      </c>
      <c r="J13" s="110" t="s">
        <v>189</v>
      </c>
    </row>
    <row r="14" spans="1:10" s="146" customFormat="1" ht="26.25" customHeight="1">
      <c r="A14" s="111">
        <v>11</v>
      </c>
      <c r="B14" s="147" t="s">
        <v>138</v>
      </c>
      <c r="C14" s="148" t="s">
        <v>139</v>
      </c>
      <c r="D14" s="149" t="s">
        <v>140</v>
      </c>
      <c r="E14" s="150">
        <v>20700000</v>
      </c>
      <c r="F14" s="115"/>
      <c r="G14" s="115">
        <f>1350000+1620000+1980000+1710000+1530000+1935000+1980000+1890000</f>
        <v>13995000</v>
      </c>
      <c r="H14" s="115"/>
      <c r="I14" s="109">
        <f>G14</f>
        <v>13995000</v>
      </c>
      <c r="J14" s="110" t="s">
        <v>189</v>
      </c>
    </row>
    <row r="15" spans="1:10" s="146" customFormat="1" ht="26.25" customHeight="1">
      <c r="A15" s="151">
        <v>12</v>
      </c>
      <c r="B15" s="147" t="s">
        <v>172</v>
      </c>
      <c r="C15" s="124" t="s">
        <v>171</v>
      </c>
      <c r="D15" s="149" t="s">
        <v>173</v>
      </c>
      <c r="E15" s="150">
        <v>9006000</v>
      </c>
      <c r="F15" s="115"/>
      <c r="G15" s="150">
        <f>1501000+1501000</f>
        <v>3002000</v>
      </c>
      <c r="H15" s="150"/>
      <c r="I15" s="150">
        <f>G15</f>
        <v>3002000</v>
      </c>
      <c r="J15" s="152" t="s">
        <v>191</v>
      </c>
    </row>
    <row r="16" spans="1:10" s="146" customFormat="1" ht="26.25" customHeight="1">
      <c r="A16" s="151">
        <v>13</v>
      </c>
      <c r="B16" s="3" t="s">
        <v>160</v>
      </c>
      <c r="C16" s="124" t="s">
        <v>187</v>
      </c>
      <c r="D16" s="149" t="s">
        <v>192</v>
      </c>
      <c r="E16" s="150">
        <v>87015720</v>
      </c>
      <c r="F16" s="115"/>
      <c r="G16" s="150">
        <v>39400640</v>
      </c>
      <c r="H16" s="150"/>
      <c r="I16" s="109">
        <f>G16</f>
        <v>39400640</v>
      </c>
      <c r="J16" s="152" t="s">
        <v>226</v>
      </c>
    </row>
    <row r="17" spans="1:10" s="146" customFormat="1" ht="26.25" customHeight="1">
      <c r="A17" s="151">
        <v>14</v>
      </c>
      <c r="B17" s="147" t="s">
        <v>193</v>
      </c>
      <c r="C17" s="124" t="s">
        <v>194</v>
      </c>
      <c r="D17" s="149" t="s">
        <v>186</v>
      </c>
      <c r="E17" s="150">
        <v>3135000</v>
      </c>
      <c r="F17" s="115"/>
      <c r="G17" s="150">
        <v>3135000</v>
      </c>
      <c r="H17" s="150"/>
      <c r="I17" s="150">
        <f>G17</f>
        <v>3135000</v>
      </c>
      <c r="J17" s="152" t="s">
        <v>195</v>
      </c>
    </row>
    <row r="18" spans="1:10" ht="27.75" customHeight="1" thickBot="1">
      <c r="A18" s="116">
        <v>15</v>
      </c>
      <c r="B18" s="117" t="s">
        <v>197</v>
      </c>
      <c r="C18" s="118" t="s">
        <v>196</v>
      </c>
      <c r="D18" s="119" t="s">
        <v>198</v>
      </c>
      <c r="E18" s="120">
        <v>1100000</v>
      </c>
      <c r="F18" s="121"/>
      <c r="G18" s="120">
        <v>1100000</v>
      </c>
      <c r="H18" s="121"/>
      <c r="I18" s="120">
        <f>G18</f>
        <v>1100000</v>
      </c>
      <c r="J18" s="141" t="s">
        <v>195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sqref="A1:E1"/>
    </sheetView>
  </sheetViews>
  <sheetFormatPr defaultRowHeight="13.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3"/>
  </cols>
  <sheetData>
    <row r="1" spans="1:6" ht="35.1" customHeight="1">
      <c r="A1" s="164" t="s">
        <v>180</v>
      </c>
      <c r="B1" s="164"/>
      <c r="C1" s="164"/>
      <c r="D1" s="164"/>
      <c r="E1" s="164"/>
    </row>
    <row r="2" spans="1:6" ht="26.25" thickBot="1">
      <c r="A2" s="2" t="s">
        <v>34</v>
      </c>
      <c r="B2" s="2"/>
      <c r="C2" s="22"/>
      <c r="D2" s="22"/>
      <c r="E2" s="19" t="s">
        <v>33</v>
      </c>
    </row>
    <row r="3" spans="1:6" ht="21" customHeight="1" thickTop="1">
      <c r="A3" s="174" t="s">
        <v>32</v>
      </c>
      <c r="B3" s="37" t="s">
        <v>31</v>
      </c>
      <c r="C3" s="171" t="s">
        <v>199</v>
      </c>
      <c r="D3" s="172"/>
      <c r="E3" s="173"/>
    </row>
    <row r="4" spans="1:6" ht="21" customHeight="1">
      <c r="A4" s="175"/>
      <c r="B4" s="35" t="s">
        <v>30</v>
      </c>
      <c r="C4" s="87">
        <v>3300000</v>
      </c>
      <c r="D4" s="35" t="s">
        <v>118</v>
      </c>
      <c r="E4" s="23">
        <v>3135000</v>
      </c>
    </row>
    <row r="5" spans="1:6" ht="21" customHeight="1">
      <c r="A5" s="175"/>
      <c r="B5" s="35" t="s">
        <v>29</v>
      </c>
      <c r="C5" s="133">
        <f>E4/C4</f>
        <v>0.95</v>
      </c>
      <c r="D5" s="35" t="s">
        <v>28</v>
      </c>
      <c r="E5" s="23">
        <v>3135000</v>
      </c>
    </row>
    <row r="6" spans="1:6" ht="21" customHeight="1">
      <c r="A6" s="175"/>
      <c r="B6" s="35" t="s">
        <v>27</v>
      </c>
      <c r="C6" s="28" t="s">
        <v>200</v>
      </c>
      <c r="D6" s="35" t="s">
        <v>119</v>
      </c>
      <c r="E6" s="38" t="s">
        <v>201</v>
      </c>
      <c r="F6" s="13" t="s">
        <v>86</v>
      </c>
    </row>
    <row r="7" spans="1:6" ht="21" customHeight="1">
      <c r="A7" s="175"/>
      <c r="B7" s="35" t="s">
        <v>26</v>
      </c>
      <c r="C7" s="21" t="s">
        <v>164</v>
      </c>
      <c r="D7" s="35" t="s">
        <v>120</v>
      </c>
      <c r="E7" s="38" t="s">
        <v>202</v>
      </c>
    </row>
    <row r="8" spans="1:6" ht="21" customHeight="1">
      <c r="A8" s="175"/>
      <c r="B8" s="35" t="s">
        <v>25</v>
      </c>
      <c r="C8" s="21" t="s">
        <v>165</v>
      </c>
      <c r="D8" s="35" t="s">
        <v>24</v>
      </c>
      <c r="E8" s="24" t="s">
        <v>203</v>
      </c>
    </row>
    <row r="9" spans="1:6" ht="21" customHeight="1" thickBot="1">
      <c r="A9" s="176"/>
      <c r="B9" s="36" t="s">
        <v>23</v>
      </c>
      <c r="C9" s="20" t="s">
        <v>166</v>
      </c>
      <c r="D9" s="36" t="s">
        <v>162</v>
      </c>
      <c r="E9" s="33" t="s">
        <v>208</v>
      </c>
    </row>
    <row r="10" spans="1:6" ht="21" customHeight="1" thickTop="1">
      <c r="A10" s="174" t="s">
        <v>32</v>
      </c>
      <c r="B10" s="37" t="s">
        <v>31</v>
      </c>
      <c r="C10" s="171" t="s">
        <v>204</v>
      </c>
      <c r="D10" s="172"/>
      <c r="E10" s="173"/>
    </row>
    <row r="11" spans="1:6" ht="21" customHeight="1">
      <c r="A11" s="175"/>
      <c r="B11" s="35" t="s">
        <v>30</v>
      </c>
      <c r="C11" s="87">
        <v>2000000</v>
      </c>
      <c r="D11" s="35" t="s">
        <v>118</v>
      </c>
      <c r="E11" s="23">
        <v>1940000</v>
      </c>
    </row>
    <row r="12" spans="1:6" ht="21" customHeight="1">
      <c r="A12" s="175"/>
      <c r="B12" s="35" t="s">
        <v>29</v>
      </c>
      <c r="C12" s="133">
        <f>E11/C11</f>
        <v>0.97</v>
      </c>
      <c r="D12" s="35" t="s">
        <v>28</v>
      </c>
      <c r="E12" s="23">
        <v>1940000</v>
      </c>
    </row>
    <row r="13" spans="1:6" ht="21" customHeight="1">
      <c r="A13" s="175"/>
      <c r="B13" s="35" t="s">
        <v>27</v>
      </c>
      <c r="C13" s="28" t="s">
        <v>202</v>
      </c>
      <c r="D13" s="35" t="s">
        <v>119</v>
      </c>
      <c r="E13" s="38" t="s">
        <v>205</v>
      </c>
      <c r="F13" s="13" t="s">
        <v>86</v>
      </c>
    </row>
    <row r="14" spans="1:6" ht="21" customHeight="1">
      <c r="A14" s="175"/>
      <c r="B14" s="35" t="s">
        <v>26</v>
      </c>
      <c r="C14" s="21" t="s">
        <v>164</v>
      </c>
      <c r="D14" s="35" t="s">
        <v>120</v>
      </c>
      <c r="E14" s="38" t="s">
        <v>206</v>
      </c>
    </row>
    <row r="15" spans="1:6" ht="21" customHeight="1">
      <c r="A15" s="175"/>
      <c r="B15" s="35" t="s">
        <v>25</v>
      </c>
      <c r="C15" s="21" t="s">
        <v>165</v>
      </c>
      <c r="D15" s="35" t="s">
        <v>24</v>
      </c>
      <c r="E15" s="24" t="s">
        <v>207</v>
      </c>
    </row>
    <row r="16" spans="1:6" ht="21" customHeight="1" thickBot="1">
      <c r="A16" s="176"/>
      <c r="B16" s="36" t="s">
        <v>23</v>
      </c>
      <c r="C16" s="20" t="s">
        <v>166</v>
      </c>
      <c r="D16" s="36" t="s">
        <v>162</v>
      </c>
      <c r="E16" s="33" t="s">
        <v>209</v>
      </c>
    </row>
    <row r="17" spans="1:6" ht="21" customHeight="1" thickTop="1">
      <c r="A17" s="174" t="s">
        <v>32</v>
      </c>
      <c r="B17" s="37" t="s">
        <v>31</v>
      </c>
      <c r="C17" s="171" t="s">
        <v>213</v>
      </c>
      <c r="D17" s="172"/>
      <c r="E17" s="173"/>
    </row>
    <row r="18" spans="1:6" ht="21" customHeight="1">
      <c r="A18" s="175"/>
      <c r="B18" s="35" t="s">
        <v>30</v>
      </c>
      <c r="C18" s="87">
        <v>2000000</v>
      </c>
      <c r="D18" s="35" t="s">
        <v>118</v>
      </c>
      <c r="E18" s="23">
        <v>1940000</v>
      </c>
    </row>
    <row r="19" spans="1:6" ht="21" customHeight="1">
      <c r="A19" s="175"/>
      <c r="B19" s="35" t="s">
        <v>29</v>
      </c>
      <c r="C19" s="133">
        <f>E18/C18</f>
        <v>0.97</v>
      </c>
      <c r="D19" s="35" t="s">
        <v>28</v>
      </c>
      <c r="E19" s="23">
        <v>1940000</v>
      </c>
    </row>
    <row r="20" spans="1:6" ht="21" customHeight="1">
      <c r="A20" s="175"/>
      <c r="B20" s="35" t="s">
        <v>27</v>
      </c>
      <c r="C20" s="28" t="s">
        <v>210</v>
      </c>
      <c r="D20" s="35" t="s">
        <v>119</v>
      </c>
      <c r="E20" s="38" t="s">
        <v>211</v>
      </c>
      <c r="F20" s="13" t="s">
        <v>86</v>
      </c>
    </row>
    <row r="21" spans="1:6" ht="21" customHeight="1">
      <c r="A21" s="175"/>
      <c r="B21" s="35" t="s">
        <v>26</v>
      </c>
      <c r="C21" s="21" t="s">
        <v>164</v>
      </c>
      <c r="D21" s="35" t="s">
        <v>120</v>
      </c>
      <c r="E21" s="38" t="s">
        <v>212</v>
      </c>
    </row>
    <row r="22" spans="1:6" ht="21" customHeight="1">
      <c r="A22" s="175"/>
      <c r="B22" s="35" t="s">
        <v>25</v>
      </c>
      <c r="C22" s="21" t="s">
        <v>165</v>
      </c>
      <c r="D22" s="35" t="s">
        <v>24</v>
      </c>
      <c r="E22" s="24" t="s">
        <v>207</v>
      </c>
    </row>
    <row r="23" spans="1:6" ht="21" customHeight="1" thickBot="1">
      <c r="A23" s="176"/>
      <c r="B23" s="36" t="s">
        <v>23</v>
      </c>
      <c r="C23" s="20" t="s">
        <v>166</v>
      </c>
      <c r="D23" s="36" t="s">
        <v>162</v>
      </c>
      <c r="E23" s="33" t="s">
        <v>209</v>
      </c>
    </row>
    <row r="24" spans="1:6" ht="14.25" thickTop="1"/>
  </sheetData>
  <mergeCells count="7">
    <mergeCell ref="A17:A23"/>
    <mergeCell ref="C17:E17"/>
    <mergeCell ref="C3:E3"/>
    <mergeCell ref="A3:A9"/>
    <mergeCell ref="A1:E1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70" zoomScaleNormal="70" workbookViewId="0">
      <selection sqref="A1:F1"/>
    </sheetView>
  </sheetViews>
  <sheetFormatPr defaultRowHeight="13.5"/>
  <cols>
    <col min="1" max="1" width="17.109375" style="1" customWidth="1"/>
    <col min="2" max="2" width="20.44140625" style="4" customWidth="1"/>
    <col min="3" max="3" width="21.33203125" style="4" customWidth="1"/>
    <col min="4" max="4" width="15.5546875" style="4" customWidth="1"/>
    <col min="5" max="6" width="15.5546875" style="1" customWidth="1"/>
    <col min="7" max="16384" width="8.88671875" style="13"/>
  </cols>
  <sheetData>
    <row r="1" spans="1:6" ht="49.5" customHeight="1">
      <c r="A1" s="164" t="s">
        <v>122</v>
      </c>
      <c r="B1" s="164"/>
      <c r="C1" s="164"/>
      <c r="D1" s="164"/>
      <c r="E1" s="164"/>
      <c r="F1" s="164"/>
    </row>
    <row r="2" spans="1:6" ht="26.25" thickBot="1">
      <c r="A2" s="93" t="s">
        <v>121</v>
      </c>
      <c r="B2" s="27"/>
      <c r="C2" s="26"/>
      <c r="D2" s="26"/>
      <c r="E2" s="22"/>
      <c r="F2" s="25" t="s">
        <v>123</v>
      </c>
    </row>
    <row r="3" spans="1:6" ht="25.5" customHeight="1" thickTop="1">
      <c r="A3" s="84" t="s">
        <v>45</v>
      </c>
      <c r="B3" s="191" t="s">
        <v>219</v>
      </c>
      <c r="C3" s="192"/>
      <c r="D3" s="192"/>
      <c r="E3" s="192"/>
      <c r="F3" s="193"/>
    </row>
    <row r="4" spans="1:6" ht="25.5" customHeight="1">
      <c r="A4" s="183" t="s">
        <v>44</v>
      </c>
      <c r="B4" s="195" t="s">
        <v>27</v>
      </c>
      <c r="C4" s="195" t="s">
        <v>124</v>
      </c>
      <c r="D4" s="85" t="s">
        <v>43</v>
      </c>
      <c r="E4" s="85" t="s">
        <v>28</v>
      </c>
      <c r="F4" s="86" t="s">
        <v>42</v>
      </c>
    </row>
    <row r="5" spans="1:6" ht="25.5" customHeight="1">
      <c r="A5" s="194"/>
      <c r="B5" s="196"/>
      <c r="C5" s="197"/>
      <c r="D5" s="85" t="s">
        <v>41</v>
      </c>
      <c r="E5" s="85" t="s">
        <v>40</v>
      </c>
      <c r="F5" s="86" t="s">
        <v>39</v>
      </c>
    </row>
    <row r="6" spans="1:6" ht="39" customHeight="1">
      <c r="A6" s="184"/>
      <c r="B6" s="100" t="s">
        <v>200</v>
      </c>
      <c r="C6" s="99" t="s">
        <v>214</v>
      </c>
      <c r="D6" s="103">
        <v>3300000</v>
      </c>
      <c r="E6" s="103">
        <v>3135000</v>
      </c>
      <c r="F6" s="104">
        <f>E6/D6</f>
        <v>0.95</v>
      </c>
    </row>
    <row r="7" spans="1:6" ht="25.5" customHeight="1">
      <c r="A7" s="183" t="s">
        <v>24</v>
      </c>
      <c r="B7" s="85" t="s">
        <v>38</v>
      </c>
      <c r="C7" s="92" t="s">
        <v>125</v>
      </c>
      <c r="D7" s="185" t="s">
        <v>37</v>
      </c>
      <c r="E7" s="186"/>
      <c r="F7" s="187"/>
    </row>
    <row r="8" spans="1:6" ht="25.5" customHeight="1">
      <c r="A8" s="184"/>
      <c r="B8" s="88" t="s">
        <v>215</v>
      </c>
      <c r="C8" s="89" t="s">
        <v>216</v>
      </c>
      <c r="D8" s="188" t="s">
        <v>217</v>
      </c>
      <c r="E8" s="189"/>
      <c r="F8" s="190"/>
    </row>
    <row r="9" spans="1:6" ht="25.5" customHeight="1">
      <c r="A9" s="91" t="s">
        <v>126</v>
      </c>
      <c r="B9" s="177" t="s">
        <v>167</v>
      </c>
      <c r="C9" s="178"/>
      <c r="D9" s="178"/>
      <c r="E9" s="178"/>
      <c r="F9" s="179"/>
    </row>
    <row r="10" spans="1:6" ht="25.5" customHeight="1">
      <c r="A10" s="91" t="s">
        <v>36</v>
      </c>
      <c r="B10" s="177" t="s">
        <v>168</v>
      </c>
      <c r="C10" s="178"/>
      <c r="D10" s="178"/>
      <c r="E10" s="178"/>
      <c r="F10" s="179"/>
    </row>
    <row r="11" spans="1:6" ht="25.5" customHeight="1" thickBot="1">
      <c r="A11" s="90" t="s">
        <v>35</v>
      </c>
      <c r="B11" s="180"/>
      <c r="C11" s="181"/>
      <c r="D11" s="181"/>
      <c r="E11" s="181"/>
      <c r="F11" s="182"/>
    </row>
    <row r="12" spans="1:6" ht="25.5" customHeight="1" thickTop="1">
      <c r="A12" s="84" t="s">
        <v>45</v>
      </c>
      <c r="B12" s="191" t="s">
        <v>220</v>
      </c>
      <c r="C12" s="192"/>
      <c r="D12" s="192"/>
      <c r="E12" s="192"/>
      <c r="F12" s="193"/>
    </row>
    <row r="13" spans="1:6" ht="25.5" customHeight="1">
      <c r="A13" s="183" t="s">
        <v>44</v>
      </c>
      <c r="B13" s="195" t="s">
        <v>27</v>
      </c>
      <c r="C13" s="195" t="s">
        <v>80</v>
      </c>
      <c r="D13" s="85" t="s">
        <v>43</v>
      </c>
      <c r="E13" s="85" t="s">
        <v>28</v>
      </c>
      <c r="F13" s="86" t="s">
        <v>42</v>
      </c>
    </row>
    <row r="14" spans="1:6" ht="25.5" customHeight="1">
      <c r="A14" s="194"/>
      <c r="B14" s="196"/>
      <c r="C14" s="197"/>
      <c r="D14" s="85" t="s">
        <v>41</v>
      </c>
      <c r="E14" s="85" t="s">
        <v>40</v>
      </c>
      <c r="F14" s="86" t="s">
        <v>39</v>
      </c>
    </row>
    <row r="15" spans="1:6" ht="39" customHeight="1">
      <c r="A15" s="184"/>
      <c r="B15" s="100" t="s">
        <v>218</v>
      </c>
      <c r="C15" s="99" t="s">
        <v>223</v>
      </c>
      <c r="D15" s="103">
        <v>2000000</v>
      </c>
      <c r="E15" s="103">
        <v>1940000</v>
      </c>
      <c r="F15" s="104">
        <f>E15/D15</f>
        <v>0.97</v>
      </c>
    </row>
    <row r="16" spans="1:6" ht="25.5" customHeight="1">
      <c r="A16" s="183" t="s">
        <v>24</v>
      </c>
      <c r="B16" s="85" t="s">
        <v>38</v>
      </c>
      <c r="C16" s="160" t="s">
        <v>125</v>
      </c>
      <c r="D16" s="185" t="s">
        <v>37</v>
      </c>
      <c r="E16" s="186"/>
      <c r="F16" s="187"/>
    </row>
    <row r="17" spans="1:6" ht="25.5" customHeight="1">
      <c r="A17" s="184"/>
      <c r="B17" s="88" t="s">
        <v>207</v>
      </c>
      <c r="C17" s="89" t="s">
        <v>222</v>
      </c>
      <c r="D17" s="188" t="s">
        <v>221</v>
      </c>
      <c r="E17" s="189"/>
      <c r="F17" s="190"/>
    </row>
    <row r="18" spans="1:6" ht="25.5" customHeight="1">
      <c r="A18" s="91" t="s">
        <v>126</v>
      </c>
      <c r="B18" s="177" t="s">
        <v>167</v>
      </c>
      <c r="C18" s="178"/>
      <c r="D18" s="178"/>
      <c r="E18" s="178"/>
      <c r="F18" s="179"/>
    </row>
    <row r="19" spans="1:6" ht="25.5" customHeight="1">
      <c r="A19" s="91" t="s">
        <v>36</v>
      </c>
      <c r="B19" s="177" t="s">
        <v>19</v>
      </c>
      <c r="C19" s="178"/>
      <c r="D19" s="178"/>
      <c r="E19" s="178"/>
      <c r="F19" s="179"/>
    </row>
    <row r="20" spans="1:6" ht="25.5" customHeight="1" thickBot="1">
      <c r="A20" s="90" t="s">
        <v>35</v>
      </c>
      <c r="B20" s="180"/>
      <c r="C20" s="181"/>
      <c r="D20" s="181"/>
      <c r="E20" s="181"/>
      <c r="F20" s="182"/>
    </row>
    <row r="21" spans="1:6" ht="25.5" customHeight="1" thickTop="1">
      <c r="A21" s="84" t="s">
        <v>45</v>
      </c>
      <c r="B21" s="191" t="s">
        <v>225</v>
      </c>
      <c r="C21" s="192"/>
      <c r="D21" s="192"/>
      <c r="E21" s="192"/>
      <c r="F21" s="193"/>
    </row>
    <row r="22" spans="1:6" ht="25.5" customHeight="1">
      <c r="A22" s="183" t="s">
        <v>44</v>
      </c>
      <c r="B22" s="195" t="s">
        <v>27</v>
      </c>
      <c r="C22" s="195" t="s">
        <v>80</v>
      </c>
      <c r="D22" s="85" t="s">
        <v>43</v>
      </c>
      <c r="E22" s="85" t="s">
        <v>28</v>
      </c>
      <c r="F22" s="86" t="s">
        <v>42</v>
      </c>
    </row>
    <row r="23" spans="1:6" ht="25.5" customHeight="1">
      <c r="A23" s="194"/>
      <c r="B23" s="196"/>
      <c r="C23" s="197"/>
      <c r="D23" s="85" t="s">
        <v>41</v>
      </c>
      <c r="E23" s="85" t="s">
        <v>40</v>
      </c>
      <c r="F23" s="86" t="s">
        <v>39</v>
      </c>
    </row>
    <row r="24" spans="1:6" ht="39" customHeight="1">
      <c r="A24" s="184"/>
      <c r="B24" s="100" t="s">
        <v>210</v>
      </c>
      <c r="C24" s="99" t="s">
        <v>224</v>
      </c>
      <c r="D24" s="103">
        <v>2000000</v>
      </c>
      <c r="E24" s="103">
        <v>1940000</v>
      </c>
      <c r="F24" s="104">
        <f>E24/D24</f>
        <v>0.97</v>
      </c>
    </row>
    <row r="25" spans="1:6" ht="25.5" customHeight="1">
      <c r="A25" s="183" t="s">
        <v>24</v>
      </c>
      <c r="B25" s="85" t="s">
        <v>38</v>
      </c>
      <c r="C25" s="160" t="s">
        <v>125</v>
      </c>
      <c r="D25" s="185" t="s">
        <v>37</v>
      </c>
      <c r="E25" s="186"/>
      <c r="F25" s="187"/>
    </row>
    <row r="26" spans="1:6" ht="25.5" customHeight="1">
      <c r="A26" s="184"/>
      <c r="B26" s="88" t="s">
        <v>207</v>
      </c>
      <c r="C26" s="89" t="s">
        <v>222</v>
      </c>
      <c r="D26" s="188" t="s">
        <v>221</v>
      </c>
      <c r="E26" s="189"/>
      <c r="F26" s="190"/>
    </row>
    <row r="27" spans="1:6" ht="25.5" customHeight="1">
      <c r="A27" s="91" t="s">
        <v>126</v>
      </c>
      <c r="B27" s="177" t="s">
        <v>167</v>
      </c>
      <c r="C27" s="178"/>
      <c r="D27" s="178"/>
      <c r="E27" s="178"/>
      <c r="F27" s="179"/>
    </row>
    <row r="28" spans="1:6" ht="25.5" customHeight="1">
      <c r="A28" s="91" t="s">
        <v>36</v>
      </c>
      <c r="B28" s="177" t="s">
        <v>19</v>
      </c>
      <c r="C28" s="178"/>
      <c r="D28" s="178"/>
      <c r="E28" s="178"/>
      <c r="F28" s="179"/>
    </row>
    <row r="29" spans="1:6" ht="25.5" customHeight="1" thickBot="1">
      <c r="A29" s="90" t="s">
        <v>35</v>
      </c>
      <c r="B29" s="180"/>
      <c r="C29" s="181"/>
      <c r="D29" s="181"/>
      <c r="E29" s="181"/>
      <c r="F29" s="182"/>
    </row>
    <row r="30" spans="1:6" ht="14.25" thickTop="1"/>
  </sheetData>
  <mergeCells count="31">
    <mergeCell ref="B29:F29"/>
    <mergeCell ref="A25:A26"/>
    <mergeCell ref="D25:F25"/>
    <mergeCell ref="D26:F26"/>
    <mergeCell ref="B27:F27"/>
    <mergeCell ref="B28:F28"/>
    <mergeCell ref="B18:F18"/>
    <mergeCell ref="B19:F19"/>
    <mergeCell ref="B20:F20"/>
    <mergeCell ref="B21:F21"/>
    <mergeCell ref="A22:A24"/>
    <mergeCell ref="B22:B23"/>
    <mergeCell ref="C22:C23"/>
    <mergeCell ref="B12:F12"/>
    <mergeCell ref="A13:A15"/>
    <mergeCell ref="B13:B14"/>
    <mergeCell ref="C13:C14"/>
    <mergeCell ref="A16:A17"/>
    <mergeCell ref="D16:F16"/>
    <mergeCell ref="D17:F17"/>
    <mergeCell ref="A1:F1"/>
    <mergeCell ref="B3:F3"/>
    <mergeCell ref="A4:A6"/>
    <mergeCell ref="B4:B5"/>
    <mergeCell ref="C4:C5"/>
    <mergeCell ref="B9:F9"/>
    <mergeCell ref="B10:F10"/>
    <mergeCell ref="B11:F11"/>
    <mergeCell ref="A7:A8"/>
    <mergeCell ref="D7:F7"/>
    <mergeCell ref="D8:F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2021-09-14T08:55:37Z</dcterms:modified>
</cp:coreProperties>
</file>