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20년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6" i="6" l="1"/>
  <c r="F14" i="6"/>
  <c r="F12" i="6"/>
  <c r="F11" i="6"/>
  <c r="F10" i="6"/>
  <c r="F15" i="6"/>
  <c r="F8" i="6"/>
  <c r="F7" i="6"/>
  <c r="F6" i="6"/>
  <c r="F5" i="6"/>
  <c r="F4" i="6"/>
  <c r="F13" i="6" l="1"/>
  <c r="H17" i="6" l="1"/>
  <c r="F9" i="6" l="1"/>
  <c r="H8" i="6" l="1"/>
  <c r="H9" i="6"/>
  <c r="H10" i="6"/>
  <c r="H5" i="6" l="1"/>
  <c r="H6" i="6"/>
  <c r="H7" i="6"/>
  <c r="H11" i="6"/>
  <c r="H12" i="6"/>
  <c r="H13" i="6"/>
  <c r="H14" i="6"/>
  <c r="H15" i="6"/>
  <c r="H16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<sst xmlns="http://schemas.openxmlformats.org/spreadsheetml/2006/main" count="226" uniqueCount="180">
  <si>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</si>
  <si>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</si>
  <si>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</si>
  <si>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</si>
  <si>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</si>
  <si>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</si>
  <si>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</si>
  <si>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</si>
  <si>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</si>
  <si>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</si>
  <si>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</si>
  <si>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</si>
  <si>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</si>
  <si>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</si>
  <si>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</si>
  <si>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</si>
  <si>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</si>
  <si>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</si>
  <si>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</si>
  <si>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</si>
  <si>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</si>
  <si>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</si>
  <si>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</si>
  <si>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</si>
  <si>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</si>
  <si>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</si>
  <si>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</si>
  <si>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</si>
  <si>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</si>
  <si>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</si>
  <si>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</si>
  <si>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</si>
  <si>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</si>
  <si>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</si>
  <si>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</si>
  <si>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</si>
  <si>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</si>
  <si>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</si>
  <si>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</si>
  <si>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</si>
  <si>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</si>
  <si>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</si>
  <si>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분당판교청소년수련관</t>
    <phoneticPr fontId="4" type="noConversion"/>
  </si>
  <si>
    <t>사업장소</t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</si>
  <si>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</si>
  <si>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</si>
  <si>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</si>
  <si>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</si>
  <si>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</si>
  <si>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</si>
  <si>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</si>
  <si>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</si>
  <si>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</si>
  <si>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</si>
  <si>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</si>
  <si>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</si>
  <si>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</si>
  <si>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</si>
  <si>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</si>
  <si>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</si>
  <si>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</si>
  <si>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</si>
  <si>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</si>
  <si>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</si>
  <si>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</si>
  <si>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</si>
  <si>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</si>
  <si>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</si>
  <si>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</si>
  <si>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</si>
  <si>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</si>
  <si>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</si>
  <si>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</si>
  <si>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</si>
  <si>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</si>
  <si>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</si>
  <si>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</si>
  <si>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</si>
  <si>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</si>
  <si>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</si>
  <si>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</si>
  <si>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</si>
  <si>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</si>
  <si>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</si>
  <si>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</si>
  <si>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</si>
  <si>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</si>
  <si>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</si>
  <si>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</si>
  <si>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</si>
  <si>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</si>
  <si>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</si>
  <si>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</si>
  <si>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</si>
  <si>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</si>
  <si>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</si>
  <si>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</si>
  <si>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</si>
  <si>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</si>
  <si>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</si>
  <si>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</si>
  <si>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</si>
  <si>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</si>
  <si>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</si>
  <si>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</si>
  <si>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</si>
  <si>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</si>
  <si>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</si>
  <si>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</si>
  <si>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</si>
  <si>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</si>
  <si>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</si>
  <si>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</si>
  <si>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</si>
  <si>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</si>
  <si>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</si>
  <si>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</si>
  <si>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</si>
  <si>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</si>
  <si>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</si>
  <si>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</si>
  <si>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</si>
  <si>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</si>
  <si>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</si>
  <si>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</si>
  <si>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</si>
  <si>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</si>
  <si>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</si>
  <si>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</si>
  <si>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수영장 승강기 유지보수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</si>
  <si>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</si>
  <si>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</si>
  <si>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</si>
  <si>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</si>
  <si>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</si>
  <si>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2019년 수련관 승강기 유지보수</t>
  </si>
  <si>
    <t>2019년 수련관 승강기 유지보수</t>
    <phoneticPr fontId="4" type="noConversion"/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</si>
  <si>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</si>
  <si>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</si>
  <si>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</si>
  <si>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</si>
  <si>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</si>
  <si>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</si>
  <si>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</si>
  <si>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방역소독 위탁계약</t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</si>
  <si>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</si>
  <si>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</si>
  <si>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</si>
  <si>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</si>
  <si>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</si>
  <si>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</si>
  <si>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</si>
  <si>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계약기간
(착수일~준공일)</t>
    <phoneticPr fontId="4" type="noConversion"/>
  </si>
  <si>
    <t>2020년 방과후아카데미 위탁급식 용역</t>
    <phoneticPr fontId="4" type="noConversion"/>
  </si>
  <si>
    <t>판교도서관 구내식당</t>
  </si>
  <si>
    <t>2020년 방과후 복합기 유지관리</t>
    <phoneticPr fontId="4" type="noConversion"/>
  </si>
  <si>
    <t>㈜문일종합관리</t>
    <phoneticPr fontId="4" type="noConversion"/>
  </si>
  <si>
    <t>1회, 2회, 3회</t>
    <phoneticPr fontId="4" type="noConversion"/>
  </si>
  <si>
    <t>1회, 2회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</si>
  <si>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</si>
  <si>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</si>
  <si>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-해당사항 없음-</t>
    <phoneticPr fontId="4" type="noConversion"/>
  </si>
  <si>
    <t>2020년 방역소독 위탁 계약</t>
    <phoneticPr fontId="4" type="noConversion"/>
  </si>
  <si>
    <t>㈜문일종합관리</t>
    <phoneticPr fontId="4" type="noConversion"/>
  </si>
  <si>
    <t>2020 청소년어울림마당 임차</t>
    <phoneticPr fontId="4" type="noConversion"/>
  </si>
  <si>
    <t>티오피이엔티</t>
    <phoneticPr fontId="4" type="noConversion"/>
  </si>
  <si>
    <t>1회</t>
    <phoneticPr fontId="4" type="noConversion"/>
  </si>
  <si>
    <t>-해당사항 없음-</t>
    <phoneticPr fontId="4" type="noConversion"/>
  </si>
  <si>
    <t>8월 물품 발주계획</t>
    <phoneticPr fontId="4" type="noConversion"/>
  </si>
  <si>
    <t>8월 용역 발주계획</t>
    <phoneticPr fontId="4" type="noConversion"/>
  </si>
  <si>
    <t>8월 공사 발주계획</t>
    <phoneticPr fontId="4" type="noConversion"/>
  </si>
  <si>
    <t>7월 준공검사현황</t>
    <phoneticPr fontId="4" type="noConversion"/>
  </si>
  <si>
    <t>7월 대금지급현황</t>
    <phoneticPr fontId="4" type="noConversion"/>
  </si>
  <si>
    <t>7월 계약현황 공개</t>
    <phoneticPr fontId="4" type="noConversion"/>
  </si>
  <si>
    <t>7월 수의계약 현황</t>
    <phoneticPr fontId="4" type="noConversion"/>
  </si>
  <si>
    <t>1회, 2회, 3회, 4회, 5회, 6회</t>
    <phoneticPr fontId="4" type="noConversion"/>
  </si>
  <si>
    <t>1회, 2회, 3회, 4회, 5회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</si>
  <si>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</si>
  <si>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</si>
  <si>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 없음 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</si>
</sst>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2" xfId="0" quotePrefix="1" applyNumberFormat="1" applyFont="1" applyFill="1" applyBorder="1" applyAlignment="1" applyProtection="1">
      <alignment horizontal="center" vertical="center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4" fontId="26" fillId="0" borderId="2" xfId="0" applyNumberFormat="1" applyFont="1" applyFill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 shrinkToFit="1"/>
    </xf>
    <xf numFmtId="177" fontId="15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/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22" fillId="0" borderId="8" xfId="0" quotePrefix="1" applyFont="1" applyBorder="1" applyAlignment="1">
      <alignment horizontal="left" vertical="center" shrinkToFit="1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E4" sqref="E4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7.109375" style="35" customWidth="1"/>
    <col min="4" max="4" width="7.33203125" style="35" bestFit="1" customWidth="1"/>
    <col min="5" max="5" width="14.109375" style="35" customWidth="1"/>
    <col min="6" max="6" width="9" style="35" customWidth="1"/>
    <col min="7" max="7" width="9.109375" style="35" customWidth="1"/>
    <col min="8" max="8" width="10.88671875" style="13" customWidth="1"/>
    <col min="9" max="9" width="14.554687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12" ht="25.5" x14ac:dyDescent="0.15">
      <c r="A1" s="122" t="s">
        <v>168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5.5" x14ac:dyDescent="0.15">
      <c r="A2" s="123" t="s">
        <v>100</v>
      </c>
      <c r="B2" s="123"/>
      <c r="C2" s="123"/>
      <c r="D2" s="108"/>
      <c r="E2" s="108"/>
      <c r="F2" s="108"/>
      <c r="G2" s="108"/>
      <c r="H2" s="12"/>
      <c r="I2" s="108"/>
      <c r="J2" s="108"/>
      <c r="K2" s="108"/>
      <c r="L2" s="108"/>
    </row>
    <row r="3" spans="1:12" ht="24.75" customHeight="1" x14ac:dyDescent="0.15">
      <c r="A3" s="10" t="s">
        <v>101</v>
      </c>
      <c r="B3" s="10" t="s">
        <v>102</v>
      </c>
      <c r="C3" s="10" t="s">
        <v>103</v>
      </c>
      <c r="D3" s="10" t="s">
        <v>104</v>
      </c>
      <c r="E3" s="10" t="s">
        <v>105</v>
      </c>
      <c r="F3" s="10" t="s">
        <v>106</v>
      </c>
      <c r="G3" s="10" t="s">
        <v>107</v>
      </c>
      <c r="H3" s="10" t="s">
        <v>108</v>
      </c>
      <c r="I3" s="11" t="s">
        <v>109</v>
      </c>
      <c r="J3" s="11" t="s">
        <v>110</v>
      </c>
      <c r="K3" s="11" t="s">
        <v>111</v>
      </c>
      <c r="L3" s="11" t="s">
        <v>7</v>
      </c>
    </row>
    <row r="4" spans="1:12" ht="24.75" customHeight="1" x14ac:dyDescent="0.15">
      <c r="A4" s="36"/>
      <c r="B4" s="36"/>
      <c r="C4" s="119" t="s">
        <v>167</v>
      </c>
      <c r="D4" s="39"/>
      <c r="E4" s="37"/>
      <c r="F4" s="15"/>
      <c r="G4" s="14"/>
      <c r="H4" s="40"/>
      <c r="I4" s="38"/>
      <c r="J4" s="38"/>
      <c r="K4" s="38"/>
      <c r="L4" s="10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27" sqref="J27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5"/>
  </cols>
  <sheetData>
    <row r="1" spans="1:9" ht="25.5" x14ac:dyDescent="0.15">
      <c r="A1" s="124" t="s">
        <v>96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125" t="s">
        <v>21</v>
      </c>
      <c r="B2" s="125"/>
      <c r="C2" s="59"/>
      <c r="D2" s="59"/>
      <c r="E2" s="59"/>
      <c r="F2" s="59"/>
      <c r="G2" s="59"/>
      <c r="H2" s="59"/>
      <c r="I2" s="98" t="s">
        <v>95</v>
      </c>
    </row>
    <row r="3" spans="1:9" ht="26.25" customHeight="1" x14ac:dyDescent="0.15">
      <c r="A3" s="155" t="s">
        <v>94</v>
      </c>
      <c r="B3" s="153" t="s">
        <v>93</v>
      </c>
      <c r="C3" s="153" t="s">
        <v>92</v>
      </c>
      <c r="D3" s="153" t="s">
        <v>91</v>
      </c>
      <c r="E3" s="151" t="s">
        <v>90</v>
      </c>
      <c r="F3" s="152"/>
      <c r="G3" s="151" t="s">
        <v>89</v>
      </c>
      <c r="H3" s="152"/>
      <c r="I3" s="153" t="s">
        <v>88</v>
      </c>
    </row>
    <row r="4" spans="1:9" ht="28.5" customHeight="1" x14ac:dyDescent="0.15">
      <c r="A4" s="156"/>
      <c r="B4" s="154"/>
      <c r="C4" s="154"/>
      <c r="D4" s="154"/>
      <c r="E4" s="97" t="s">
        <v>87</v>
      </c>
      <c r="F4" s="97" t="s">
        <v>86</v>
      </c>
      <c r="G4" s="97" t="s">
        <v>87</v>
      </c>
      <c r="H4" s="97" t="s">
        <v>86</v>
      </c>
      <c r="I4" s="154"/>
    </row>
    <row r="5" spans="1:9" ht="28.5" customHeight="1" x14ac:dyDescent="0.15">
      <c r="A5" s="4"/>
      <c r="B5" s="88" t="s">
        <v>178</v>
      </c>
      <c r="C5" s="8"/>
      <c r="D5" s="8"/>
      <c r="E5" s="8"/>
      <c r="F5" s="8"/>
      <c r="G5" s="8"/>
      <c r="H5" s="8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1" sqref="J1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5" width="12.44140625" style="35" customWidth="1"/>
    <col min="6" max="6" width="15.109375" style="35" customWidth="1"/>
    <col min="7" max="9" width="12.4414062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9" ht="25.5" x14ac:dyDescent="0.15">
      <c r="A1" s="122" t="s">
        <v>169</v>
      </c>
      <c r="B1" s="122"/>
      <c r="C1" s="122"/>
      <c r="D1" s="122"/>
      <c r="E1" s="122"/>
      <c r="F1" s="122"/>
      <c r="G1" s="122"/>
      <c r="H1" s="122"/>
      <c r="I1" s="122"/>
    </row>
    <row r="2" spans="1:9" ht="25.5" x14ac:dyDescent="0.15">
      <c r="A2" s="123" t="s">
        <v>112</v>
      </c>
      <c r="B2" s="123"/>
      <c r="C2" s="123"/>
      <c r="D2" s="108"/>
      <c r="E2" s="108"/>
      <c r="F2" s="108"/>
      <c r="G2" s="108"/>
      <c r="H2" s="108"/>
      <c r="I2" s="108"/>
    </row>
    <row r="3" spans="1:9" ht="24" x14ac:dyDescent="0.15">
      <c r="A3" s="16" t="s">
        <v>113</v>
      </c>
      <c r="B3" s="17" t="s">
        <v>114</v>
      </c>
      <c r="C3" s="16" t="s">
        <v>115</v>
      </c>
      <c r="D3" s="16" t="s">
        <v>116</v>
      </c>
      <c r="E3" s="107" t="s">
        <v>117</v>
      </c>
      <c r="F3" s="16" t="s">
        <v>118</v>
      </c>
      <c r="G3" s="16" t="s">
        <v>119</v>
      </c>
      <c r="H3" s="16" t="s">
        <v>120</v>
      </c>
      <c r="I3" s="16" t="s">
        <v>121</v>
      </c>
    </row>
    <row r="4" spans="1:9" ht="24.75" customHeight="1" x14ac:dyDescent="0.15">
      <c r="A4" s="39"/>
      <c r="B4" s="39"/>
      <c r="C4" s="119" t="s">
        <v>167</v>
      </c>
      <c r="D4" s="39"/>
      <c r="E4" s="118"/>
      <c r="F4" s="38"/>
      <c r="G4" s="38"/>
      <c r="H4" s="38"/>
      <c r="I4" s="3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B48" sqref="B48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9" width="12.44140625" style="35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5"/>
  </cols>
  <sheetData>
    <row r="1" spans="1:13" ht="25.5" x14ac:dyDescent="0.15">
      <c r="A1" s="122" t="s">
        <v>170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5.5" x14ac:dyDescent="0.15">
      <c r="A2" s="123" t="s">
        <v>100</v>
      </c>
      <c r="B2" s="123"/>
      <c r="C2" s="123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7.75" customHeight="1" x14ac:dyDescent="0.15">
      <c r="A3" s="16" t="s">
        <v>101</v>
      </c>
      <c r="B3" s="17" t="s">
        <v>102</v>
      </c>
      <c r="C3" s="16" t="s">
        <v>122</v>
      </c>
      <c r="D3" s="16" t="s">
        <v>123</v>
      </c>
      <c r="E3" s="16" t="s">
        <v>104</v>
      </c>
      <c r="F3" s="17" t="s">
        <v>124</v>
      </c>
      <c r="G3" s="17" t="s">
        <v>125</v>
      </c>
      <c r="H3" s="17" t="s">
        <v>126</v>
      </c>
      <c r="I3" s="17" t="s">
        <v>127</v>
      </c>
      <c r="J3" s="16" t="s">
        <v>109</v>
      </c>
      <c r="K3" s="16" t="s">
        <v>110</v>
      </c>
      <c r="L3" s="16" t="s">
        <v>111</v>
      </c>
      <c r="M3" s="16" t="s">
        <v>128</v>
      </c>
    </row>
    <row r="4" spans="1:13" ht="27.75" customHeight="1" x14ac:dyDescent="0.15">
      <c r="A4" s="39"/>
      <c r="B4" s="39"/>
      <c r="C4" s="110" t="s">
        <v>161</v>
      </c>
      <c r="D4" s="109"/>
      <c r="E4" s="39"/>
      <c r="F4" s="111"/>
      <c r="G4" s="112"/>
      <c r="H4" s="112"/>
      <c r="I4" s="50"/>
      <c r="J4" s="38"/>
      <c r="K4" s="38"/>
      <c r="L4" s="38"/>
      <c r="M4" s="39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8" sqref="G17:G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69</v>
      </c>
      <c r="B2" s="125"/>
      <c r="C2" s="59"/>
      <c r="D2" s="59"/>
      <c r="E2" s="59"/>
      <c r="F2" s="73"/>
      <c r="G2" s="73"/>
      <c r="H2" s="73"/>
      <c r="I2" s="73"/>
      <c r="J2" s="126" t="s">
        <v>68</v>
      </c>
      <c r="K2" s="126"/>
    </row>
    <row r="3" spans="1:11" ht="22.5" customHeight="1" x14ac:dyDescent="0.15">
      <c r="A3" s="90" t="s">
        <v>67</v>
      </c>
      <c r="B3" s="2" t="s">
        <v>66</v>
      </c>
      <c r="C3" s="2" t="s">
        <v>65</v>
      </c>
      <c r="D3" s="2" t="s">
        <v>64</v>
      </c>
      <c r="E3" s="2" t="s">
        <v>63</v>
      </c>
      <c r="F3" s="2" t="s">
        <v>62</v>
      </c>
      <c r="G3" s="2" t="s">
        <v>61</v>
      </c>
      <c r="H3" s="2" t="s">
        <v>60</v>
      </c>
      <c r="I3" s="2" t="s">
        <v>59</v>
      </c>
      <c r="J3" s="2" t="s">
        <v>58</v>
      </c>
      <c r="K3" s="2" t="s">
        <v>57</v>
      </c>
    </row>
    <row r="4" spans="1:11" ht="42" customHeight="1" x14ac:dyDescent="0.15">
      <c r="A4" s="89"/>
      <c r="B4" s="88" t="s">
        <v>56</v>
      </c>
      <c r="C4" s="87"/>
      <c r="D4" s="86"/>
      <c r="E4" s="85"/>
      <c r="F4" s="84"/>
      <c r="G4" s="83"/>
      <c r="H4" s="82"/>
      <c r="I4" s="82"/>
      <c r="J4" s="82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8" sqref="E3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84</v>
      </c>
      <c r="B2" s="125"/>
      <c r="C2" s="59"/>
      <c r="D2" s="59"/>
      <c r="E2" s="59"/>
      <c r="F2" s="73"/>
      <c r="G2" s="73"/>
      <c r="H2" s="73"/>
      <c r="I2" s="73"/>
      <c r="J2" s="126" t="s">
        <v>83</v>
      </c>
      <c r="K2" s="126"/>
    </row>
    <row r="3" spans="1:11" ht="22.5" customHeight="1" x14ac:dyDescent="0.15">
      <c r="A3" s="90" t="s">
        <v>82</v>
      </c>
      <c r="B3" s="2" t="s">
        <v>81</v>
      </c>
      <c r="C3" s="2" t="s">
        <v>80</v>
      </c>
      <c r="D3" s="2" t="s">
        <v>79</v>
      </c>
      <c r="E3" s="2" t="s">
        <v>78</v>
      </c>
      <c r="F3" s="2" t="s">
        <v>77</v>
      </c>
      <c r="G3" s="2" t="s">
        <v>76</v>
      </c>
      <c r="H3" s="2" t="s">
        <v>75</v>
      </c>
      <c r="I3" s="2" t="s">
        <v>74</v>
      </c>
      <c r="J3" s="2" t="s">
        <v>73</v>
      </c>
      <c r="K3" s="2" t="s">
        <v>72</v>
      </c>
    </row>
    <row r="4" spans="1:11" ht="47.25" customHeight="1" x14ac:dyDescent="0.15">
      <c r="A4" s="89"/>
      <c r="B4" s="88" t="s">
        <v>71</v>
      </c>
      <c r="C4" s="87"/>
      <c r="D4" s="95"/>
      <c r="E4" s="94"/>
      <c r="F4" s="94"/>
      <c r="G4" s="93"/>
      <c r="H4" s="93"/>
      <c r="I4" s="87"/>
      <c r="J4" s="92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10" sqref="G10"/>
    </sheetView>
  </sheetViews>
  <sheetFormatPr defaultRowHeight="13.5" x14ac:dyDescent="0.15"/>
  <cols>
    <col min="1" max="1" width="24.44140625" style="30" customWidth="1"/>
    <col min="2" max="2" width="20.109375" style="1" customWidth="1"/>
    <col min="3" max="3" width="9.5546875" style="22" customWidth="1"/>
    <col min="4" max="4" width="8.88671875" style="27" customWidth="1"/>
    <col min="5" max="5" width="9.21875" style="27" customWidth="1"/>
    <col min="6" max="8" width="9.6640625" style="27" customWidth="1"/>
    <col min="9" max="9" width="9.6640625" style="1" customWidth="1"/>
  </cols>
  <sheetData>
    <row r="1" spans="1:9" ht="25.5" x14ac:dyDescent="0.15">
      <c r="A1" s="124" t="s">
        <v>171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28" t="s">
        <v>20</v>
      </c>
      <c r="B2" s="3"/>
      <c r="C2" s="19"/>
      <c r="D2" s="23"/>
      <c r="E2" s="23"/>
      <c r="F2" s="24"/>
      <c r="G2" s="24"/>
      <c r="H2" s="127" t="s">
        <v>0</v>
      </c>
      <c r="I2" s="127"/>
    </row>
    <row r="3" spans="1:9" ht="29.25" customHeight="1" x14ac:dyDescent="0.15">
      <c r="A3" s="29" t="s">
        <v>2</v>
      </c>
      <c r="B3" s="2" t="s">
        <v>9</v>
      </c>
      <c r="C3" s="20" t="s">
        <v>3</v>
      </c>
      <c r="D3" s="25" t="s">
        <v>4</v>
      </c>
      <c r="E3" s="25" t="s">
        <v>5</v>
      </c>
      <c r="F3" s="25" t="s">
        <v>6</v>
      </c>
      <c r="G3" s="26" t="s">
        <v>10</v>
      </c>
      <c r="H3" s="25" t="s">
        <v>8</v>
      </c>
      <c r="I3" s="2" t="s">
        <v>7</v>
      </c>
    </row>
    <row r="4" spans="1:9" ht="29.25" customHeight="1" x14ac:dyDescent="0.15">
      <c r="A4" s="56" t="s">
        <v>129</v>
      </c>
      <c r="B4" s="18" t="s">
        <v>22</v>
      </c>
      <c r="C4" s="21">
        <v>2112000</v>
      </c>
      <c r="D4" s="80">
        <v>43815</v>
      </c>
      <c r="E4" s="33">
        <v>43831</v>
      </c>
      <c r="F4" s="33">
        <v>44196</v>
      </c>
      <c r="G4" s="33">
        <v>44043</v>
      </c>
      <c r="H4" s="33">
        <v>44043</v>
      </c>
      <c r="I4" s="31"/>
    </row>
    <row r="5" spans="1:9" ht="29.25" customHeight="1" x14ac:dyDescent="0.15">
      <c r="A5" s="54" t="s">
        <v>136</v>
      </c>
      <c r="B5" s="34" t="s">
        <v>23</v>
      </c>
      <c r="C5" s="32">
        <v>2508000</v>
      </c>
      <c r="D5" s="80">
        <v>43815</v>
      </c>
      <c r="E5" s="33">
        <v>43831</v>
      </c>
      <c r="F5" s="33">
        <v>44196</v>
      </c>
      <c r="G5" s="33">
        <v>44043</v>
      </c>
      <c r="H5" s="33">
        <v>44043</v>
      </c>
      <c r="I5" s="31"/>
    </row>
    <row r="6" spans="1:9" s="35" customFormat="1" ht="29.25" customHeight="1" x14ac:dyDescent="0.15">
      <c r="A6" s="56" t="s">
        <v>140</v>
      </c>
      <c r="B6" s="34" t="s">
        <v>28</v>
      </c>
      <c r="C6" s="32">
        <v>6600000</v>
      </c>
      <c r="D6" s="80">
        <v>43819</v>
      </c>
      <c r="E6" s="33">
        <v>43831</v>
      </c>
      <c r="F6" s="33">
        <v>44196</v>
      </c>
      <c r="G6" s="33">
        <v>44043</v>
      </c>
      <c r="H6" s="33">
        <v>44043</v>
      </c>
      <c r="I6" s="31"/>
    </row>
    <row r="7" spans="1:9" s="35" customFormat="1" ht="29.25" customHeight="1" x14ac:dyDescent="0.15">
      <c r="A7" s="56" t="s">
        <v>142</v>
      </c>
      <c r="B7" s="8" t="s">
        <v>24</v>
      </c>
      <c r="C7" s="32">
        <v>3240000</v>
      </c>
      <c r="D7" s="80">
        <v>43819</v>
      </c>
      <c r="E7" s="33">
        <v>43831</v>
      </c>
      <c r="F7" s="33">
        <v>44196</v>
      </c>
      <c r="G7" s="33">
        <v>44043</v>
      </c>
      <c r="H7" s="33">
        <v>44043</v>
      </c>
      <c r="I7" s="60"/>
    </row>
    <row r="8" spans="1:9" s="35" customFormat="1" ht="29.25" customHeight="1" x14ac:dyDescent="0.15">
      <c r="A8" s="56" t="s">
        <v>155</v>
      </c>
      <c r="B8" s="8" t="s">
        <v>24</v>
      </c>
      <c r="C8" s="32">
        <v>1620000</v>
      </c>
      <c r="D8" s="80">
        <v>43823</v>
      </c>
      <c r="E8" s="33">
        <v>43831</v>
      </c>
      <c r="F8" s="33">
        <v>44196</v>
      </c>
      <c r="G8" s="33">
        <v>44043</v>
      </c>
      <c r="H8" s="33">
        <v>44043</v>
      </c>
      <c r="I8" s="60"/>
    </row>
    <row r="9" spans="1:9" s="35" customFormat="1" ht="29.25" customHeight="1" x14ac:dyDescent="0.15">
      <c r="A9" s="56" t="s">
        <v>153</v>
      </c>
      <c r="B9" s="8" t="s">
        <v>154</v>
      </c>
      <c r="C9" s="32">
        <v>41210400</v>
      </c>
      <c r="D9" s="80">
        <v>43825</v>
      </c>
      <c r="E9" s="33">
        <v>43831</v>
      </c>
      <c r="F9" s="33">
        <v>44196</v>
      </c>
      <c r="G9" s="33">
        <v>44043</v>
      </c>
      <c r="H9" s="33">
        <v>44043</v>
      </c>
      <c r="I9" s="60"/>
    </row>
    <row r="10" spans="1:9" s="35" customFormat="1" ht="29.25" customHeight="1" x14ac:dyDescent="0.15">
      <c r="A10" s="54" t="s">
        <v>138</v>
      </c>
      <c r="B10" s="18" t="s">
        <v>27</v>
      </c>
      <c r="C10" s="21">
        <v>2520000</v>
      </c>
      <c r="D10" s="80">
        <v>43826</v>
      </c>
      <c r="E10" s="33">
        <v>43831</v>
      </c>
      <c r="F10" s="33">
        <v>44196</v>
      </c>
      <c r="G10" s="33">
        <v>44043</v>
      </c>
      <c r="H10" s="33">
        <v>44043</v>
      </c>
      <c r="I10" s="31"/>
    </row>
    <row r="11" spans="1:9" ht="29.25" customHeight="1" x14ac:dyDescent="0.15">
      <c r="A11" s="54" t="s">
        <v>25</v>
      </c>
      <c r="B11" s="34" t="s">
        <v>143</v>
      </c>
      <c r="C11" s="32">
        <v>11391480</v>
      </c>
      <c r="D11" s="33">
        <v>43826</v>
      </c>
      <c r="E11" s="33">
        <v>43831</v>
      </c>
      <c r="F11" s="33">
        <v>44196</v>
      </c>
      <c r="G11" s="33">
        <v>44043</v>
      </c>
      <c r="H11" s="33">
        <v>44043</v>
      </c>
      <c r="I11" s="9"/>
    </row>
    <row r="12" spans="1:9" s="35" customFormat="1" ht="29.25" customHeight="1" x14ac:dyDescent="0.15">
      <c r="A12" s="54" t="s">
        <v>26</v>
      </c>
      <c r="B12" s="34" t="s">
        <v>98</v>
      </c>
      <c r="C12" s="32">
        <v>765600</v>
      </c>
      <c r="D12" s="33">
        <v>43826</v>
      </c>
      <c r="E12" s="33">
        <v>43831</v>
      </c>
      <c r="F12" s="33">
        <v>44196</v>
      </c>
      <c r="G12" s="33">
        <v>44043</v>
      </c>
      <c r="H12" s="33">
        <v>44043</v>
      </c>
      <c r="I12" s="9"/>
    </row>
    <row r="13" spans="1:9" s="35" customFormat="1" ht="29.25" customHeight="1" x14ac:dyDescent="0.15">
      <c r="A13" s="61" t="s">
        <v>132</v>
      </c>
      <c r="B13" s="18" t="s">
        <v>133</v>
      </c>
      <c r="C13" s="21">
        <v>788730000</v>
      </c>
      <c r="D13" s="79">
        <v>43830</v>
      </c>
      <c r="E13" s="33">
        <v>43831</v>
      </c>
      <c r="F13" s="33">
        <v>44196</v>
      </c>
      <c r="G13" s="33">
        <v>44043</v>
      </c>
      <c r="H13" s="33">
        <v>44043</v>
      </c>
      <c r="I13" s="31"/>
    </row>
    <row r="14" spans="1:9" s="35" customFormat="1" ht="29.25" customHeight="1" x14ac:dyDescent="0.15">
      <c r="A14" s="61" t="s">
        <v>159</v>
      </c>
      <c r="B14" s="18" t="s">
        <v>160</v>
      </c>
      <c r="C14" s="21">
        <v>140000000</v>
      </c>
      <c r="D14" s="79">
        <v>43830</v>
      </c>
      <c r="E14" s="33">
        <v>43831</v>
      </c>
      <c r="F14" s="33">
        <v>44196</v>
      </c>
      <c r="G14" s="33">
        <v>44043</v>
      </c>
      <c r="H14" s="33">
        <v>44043</v>
      </c>
      <c r="I14" s="31"/>
    </row>
    <row r="15" spans="1:9" s="35" customFormat="1" ht="29.25" customHeight="1" x14ac:dyDescent="0.15">
      <c r="A15" s="102" t="s">
        <v>162</v>
      </c>
      <c r="B15" s="120" t="s">
        <v>163</v>
      </c>
      <c r="C15" s="32">
        <v>2560000</v>
      </c>
      <c r="D15" s="33">
        <v>43861</v>
      </c>
      <c r="E15" s="33">
        <v>43861</v>
      </c>
      <c r="F15" s="33">
        <v>44196</v>
      </c>
      <c r="G15" s="33">
        <v>44035</v>
      </c>
      <c r="H15" s="33">
        <v>44035</v>
      </c>
      <c r="I15" s="12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6" sqref="F16"/>
    </sheetView>
  </sheetViews>
  <sheetFormatPr defaultRowHeight="13.5" x14ac:dyDescent="0.15"/>
  <cols>
    <col min="1" max="1" width="15.109375" style="49" bestFit="1" customWidth="1"/>
    <col min="2" max="2" width="28.77734375" style="51" customWidth="1"/>
    <col min="3" max="3" width="13.33203125" style="49" customWidth="1"/>
    <col min="4" max="4" width="11.5546875" style="53" bestFit="1" customWidth="1"/>
    <col min="5" max="6" width="9.5546875" style="48" customWidth="1"/>
    <col min="7" max="7" width="10.33203125" style="48" customWidth="1"/>
    <col min="8" max="8" width="12" style="48" customWidth="1"/>
    <col min="9" max="9" width="16.109375" style="5" customWidth="1"/>
    <col min="10" max="10" width="11.5546875" style="41" bestFit="1" customWidth="1"/>
    <col min="11" max="16384" width="8.88671875" style="41"/>
  </cols>
  <sheetData>
    <row r="1" spans="1:9" ht="25.5" x14ac:dyDescent="0.15">
      <c r="A1" s="128" t="s">
        <v>172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29" t="s">
        <v>21</v>
      </c>
      <c r="B2" s="129"/>
      <c r="C2" s="42"/>
      <c r="D2" s="47"/>
      <c r="E2" s="47"/>
      <c r="F2" s="47"/>
      <c r="G2" s="47"/>
      <c r="H2" s="47"/>
      <c r="I2" s="43" t="s">
        <v>16</v>
      </c>
    </row>
    <row r="3" spans="1:9" ht="26.25" customHeight="1" x14ac:dyDescent="0.15">
      <c r="A3" s="44" t="s">
        <v>1</v>
      </c>
      <c r="B3" s="52" t="s">
        <v>2</v>
      </c>
      <c r="C3" s="45" t="s">
        <v>11</v>
      </c>
      <c r="D3" s="46" t="s">
        <v>12</v>
      </c>
      <c r="E3" s="46" t="s">
        <v>17</v>
      </c>
      <c r="F3" s="46" t="s">
        <v>13</v>
      </c>
      <c r="G3" s="46" t="s">
        <v>14</v>
      </c>
      <c r="H3" s="46" t="s">
        <v>15</v>
      </c>
      <c r="I3" s="45" t="s">
        <v>18</v>
      </c>
    </row>
    <row r="4" spans="1:9" ht="30" customHeight="1" x14ac:dyDescent="0.15">
      <c r="A4" s="4" t="s">
        <v>151</v>
      </c>
      <c r="B4" s="61" t="s">
        <v>134</v>
      </c>
      <c r="C4" s="18" t="s">
        <v>22</v>
      </c>
      <c r="D4" s="21">
        <v>2112000</v>
      </c>
      <c r="E4" s="21"/>
      <c r="F4" s="21">
        <f>176000*6</f>
        <v>1056000</v>
      </c>
      <c r="G4" s="21"/>
      <c r="H4" s="21">
        <f>SUM(E4:G4)</f>
        <v>1056000</v>
      </c>
      <c r="I4" s="103" t="s">
        <v>175</v>
      </c>
    </row>
    <row r="5" spans="1:9" ht="30" customHeight="1" x14ac:dyDescent="0.15">
      <c r="A5" s="4" t="s">
        <v>151</v>
      </c>
      <c r="B5" s="61" t="s">
        <v>135</v>
      </c>
      <c r="C5" s="34" t="s">
        <v>23</v>
      </c>
      <c r="D5" s="32">
        <v>2508000</v>
      </c>
      <c r="E5" s="21"/>
      <c r="F5" s="21">
        <f>209000*6</f>
        <v>1254000</v>
      </c>
      <c r="G5" s="21"/>
      <c r="H5" s="21">
        <f t="shared" ref="H5:H17" si="0">SUM(E5:G5)</f>
        <v>1254000</v>
      </c>
      <c r="I5" s="103" t="s">
        <v>175</v>
      </c>
    </row>
    <row r="6" spans="1:9" ht="30" customHeight="1" x14ac:dyDescent="0.15">
      <c r="A6" s="4" t="s">
        <v>151</v>
      </c>
      <c r="B6" s="56" t="s">
        <v>139</v>
      </c>
      <c r="C6" s="34" t="s">
        <v>28</v>
      </c>
      <c r="D6" s="32">
        <v>6600000</v>
      </c>
      <c r="E6" s="21"/>
      <c r="F6" s="21">
        <f>550000*6</f>
        <v>3300000</v>
      </c>
      <c r="G6" s="21"/>
      <c r="H6" s="21">
        <f t="shared" si="0"/>
        <v>3300000</v>
      </c>
      <c r="I6" s="103" t="s">
        <v>175</v>
      </c>
    </row>
    <row r="7" spans="1:9" ht="30" customHeight="1" x14ac:dyDescent="0.15">
      <c r="A7" s="4" t="s">
        <v>151</v>
      </c>
      <c r="B7" s="54" t="s">
        <v>141</v>
      </c>
      <c r="C7" s="8" t="s">
        <v>24</v>
      </c>
      <c r="D7" s="32">
        <v>3240000</v>
      </c>
      <c r="E7" s="21"/>
      <c r="F7" s="21">
        <f>270000*6</f>
        <v>1620000</v>
      </c>
      <c r="G7" s="21"/>
      <c r="H7" s="21">
        <f t="shared" si="0"/>
        <v>1620000</v>
      </c>
      <c r="I7" s="103" t="s">
        <v>175</v>
      </c>
    </row>
    <row r="8" spans="1:9" ht="30" customHeight="1" x14ac:dyDescent="0.15">
      <c r="A8" s="4" t="s">
        <v>151</v>
      </c>
      <c r="B8" s="56" t="s">
        <v>155</v>
      </c>
      <c r="C8" s="8" t="s">
        <v>24</v>
      </c>
      <c r="D8" s="32">
        <v>1620000</v>
      </c>
      <c r="E8" s="21"/>
      <c r="F8" s="21">
        <f>135000*6</f>
        <v>810000</v>
      </c>
      <c r="G8" s="21"/>
      <c r="H8" s="21">
        <f t="shared" si="0"/>
        <v>810000</v>
      </c>
      <c r="I8" s="103" t="s">
        <v>175</v>
      </c>
    </row>
    <row r="9" spans="1:9" ht="30" customHeight="1" x14ac:dyDescent="0.15">
      <c r="A9" s="4" t="s">
        <v>149</v>
      </c>
      <c r="B9" s="56" t="s">
        <v>153</v>
      </c>
      <c r="C9" s="8" t="s">
        <v>154</v>
      </c>
      <c r="D9" s="32">
        <v>41210400</v>
      </c>
      <c r="E9" s="21"/>
      <c r="F9" s="21">
        <f>2756280+463840</f>
        <v>3220120</v>
      </c>
      <c r="G9" s="21"/>
      <c r="H9" s="21">
        <f t="shared" si="0"/>
        <v>3220120</v>
      </c>
      <c r="I9" s="103" t="s">
        <v>158</v>
      </c>
    </row>
    <row r="10" spans="1:9" ht="30" customHeight="1" x14ac:dyDescent="0.15">
      <c r="A10" s="4" t="s">
        <v>151</v>
      </c>
      <c r="B10" s="54" t="s">
        <v>137</v>
      </c>
      <c r="C10" s="18" t="s">
        <v>27</v>
      </c>
      <c r="D10" s="21">
        <v>2520000</v>
      </c>
      <c r="E10" s="21"/>
      <c r="F10" s="21">
        <f>210000*6</f>
        <v>1260000</v>
      </c>
      <c r="G10" s="21"/>
      <c r="H10" s="21">
        <f t="shared" si="0"/>
        <v>1260000</v>
      </c>
      <c r="I10" s="103" t="s">
        <v>175</v>
      </c>
    </row>
    <row r="11" spans="1:9" ht="32.25" customHeight="1" x14ac:dyDescent="0.15">
      <c r="A11" s="4" t="s">
        <v>151</v>
      </c>
      <c r="B11" s="113" t="s">
        <v>147</v>
      </c>
      <c r="C11" s="34" t="s">
        <v>143</v>
      </c>
      <c r="D11" s="32">
        <v>11391480</v>
      </c>
      <c r="E11" s="21"/>
      <c r="F11" s="21">
        <f>949290*6</f>
        <v>5695740</v>
      </c>
      <c r="G11" s="21"/>
      <c r="H11" s="21">
        <f t="shared" si="0"/>
        <v>5695740</v>
      </c>
      <c r="I11" s="103" t="s">
        <v>175</v>
      </c>
    </row>
    <row r="12" spans="1:9" ht="30" customHeight="1" x14ac:dyDescent="0.15">
      <c r="A12" s="4" t="s">
        <v>151</v>
      </c>
      <c r="B12" s="56" t="s">
        <v>148</v>
      </c>
      <c r="C12" s="34" t="s">
        <v>98</v>
      </c>
      <c r="D12" s="32">
        <v>765600</v>
      </c>
      <c r="E12" s="21"/>
      <c r="F12" s="21">
        <f>63800*6</f>
        <v>382800</v>
      </c>
      <c r="G12" s="21"/>
      <c r="H12" s="21">
        <f t="shared" si="0"/>
        <v>382800</v>
      </c>
      <c r="I12" s="103" t="s">
        <v>175</v>
      </c>
    </row>
    <row r="13" spans="1:9" ht="30" customHeight="1" x14ac:dyDescent="0.15">
      <c r="A13" s="4" t="s">
        <v>149</v>
      </c>
      <c r="B13" s="54" t="s">
        <v>131</v>
      </c>
      <c r="C13" s="18" t="s">
        <v>97</v>
      </c>
      <c r="D13" s="21">
        <v>140000000</v>
      </c>
      <c r="E13" s="21"/>
      <c r="F13" s="21">
        <f>11439320+10968740+9923850+9888180+9752690</f>
        <v>51972780</v>
      </c>
      <c r="G13" s="21"/>
      <c r="H13" s="21">
        <f t="shared" si="0"/>
        <v>51972780</v>
      </c>
      <c r="I13" s="103" t="s">
        <v>176</v>
      </c>
    </row>
    <row r="14" spans="1:9" ht="30" customHeight="1" x14ac:dyDescent="0.15">
      <c r="A14" s="4" t="s">
        <v>150</v>
      </c>
      <c r="B14" s="54" t="s">
        <v>130</v>
      </c>
      <c r="C14" s="18" t="s">
        <v>133</v>
      </c>
      <c r="D14" s="21">
        <v>788730000</v>
      </c>
      <c r="E14" s="21"/>
      <c r="F14" s="21">
        <f>58936070+55688980+47354750+46668480+45292920+44915090</f>
        <v>298856290</v>
      </c>
      <c r="G14" s="21"/>
      <c r="H14" s="21">
        <f t="shared" si="0"/>
        <v>298856290</v>
      </c>
      <c r="I14" s="103" t="s">
        <v>175</v>
      </c>
    </row>
    <row r="15" spans="1:9" ht="30" customHeight="1" x14ac:dyDescent="0.15">
      <c r="A15" s="4" t="s">
        <v>151</v>
      </c>
      <c r="B15" s="54" t="s">
        <v>145</v>
      </c>
      <c r="C15" s="34" t="s">
        <v>146</v>
      </c>
      <c r="D15" s="32">
        <v>19888000</v>
      </c>
      <c r="E15" s="21"/>
      <c r="F15" s="21">
        <f>1320000+264000+704000</f>
        <v>2288000</v>
      </c>
      <c r="G15" s="21"/>
      <c r="H15" s="21">
        <f t="shared" si="0"/>
        <v>2288000</v>
      </c>
      <c r="I15" s="103" t="s">
        <v>157</v>
      </c>
    </row>
    <row r="16" spans="1:9" ht="30" customHeight="1" x14ac:dyDescent="0.15">
      <c r="A16" s="4" t="s">
        <v>151</v>
      </c>
      <c r="B16" s="54" t="s">
        <v>144</v>
      </c>
      <c r="C16" s="34" t="s">
        <v>156</v>
      </c>
      <c r="D16" s="32">
        <v>2560000</v>
      </c>
      <c r="E16" s="21"/>
      <c r="F16" s="21">
        <f>170000+370000+370000</f>
        <v>910000</v>
      </c>
      <c r="G16" s="21"/>
      <c r="H16" s="21">
        <f t="shared" si="0"/>
        <v>910000</v>
      </c>
      <c r="I16" s="4" t="s">
        <v>157</v>
      </c>
    </row>
    <row r="17" spans="1:9" ht="30" customHeight="1" x14ac:dyDescent="0.15">
      <c r="A17" s="4" t="s">
        <v>19</v>
      </c>
      <c r="B17" s="102" t="s">
        <v>164</v>
      </c>
      <c r="C17" s="120" t="s">
        <v>165</v>
      </c>
      <c r="D17" s="32">
        <v>5402650</v>
      </c>
      <c r="E17" s="21"/>
      <c r="F17" s="21">
        <v>3521650</v>
      </c>
      <c r="G17" s="32"/>
      <c r="H17" s="21">
        <f t="shared" si="0"/>
        <v>3521650</v>
      </c>
      <c r="I17" s="4" t="s">
        <v>166</v>
      </c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1:H15 H4:H7 H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4" sqref="E1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5"/>
  </cols>
  <sheetData>
    <row r="1" spans="1:6" ht="35.1" customHeight="1" x14ac:dyDescent="0.15">
      <c r="A1" s="124" t="s">
        <v>173</v>
      </c>
      <c r="B1" s="124"/>
      <c r="C1" s="124"/>
      <c r="D1" s="124"/>
      <c r="E1" s="124"/>
    </row>
    <row r="2" spans="1:6" ht="26.25" thickBot="1" x14ac:dyDescent="0.2">
      <c r="A2" s="3" t="s">
        <v>40</v>
      </c>
      <c r="B2" s="3"/>
      <c r="C2" s="59"/>
      <c r="D2" s="59"/>
      <c r="E2" s="55" t="s">
        <v>39</v>
      </c>
    </row>
    <row r="3" spans="1:6" ht="21" customHeight="1" thickTop="1" x14ac:dyDescent="0.15">
      <c r="A3" s="130" t="s">
        <v>38</v>
      </c>
      <c r="B3" s="116" t="s">
        <v>37</v>
      </c>
      <c r="C3" s="157" t="s">
        <v>177</v>
      </c>
      <c r="D3" s="133"/>
      <c r="E3" s="134"/>
    </row>
    <row r="4" spans="1:6" ht="21" customHeight="1" x14ac:dyDescent="0.15">
      <c r="A4" s="131"/>
      <c r="B4" s="114" t="s">
        <v>36</v>
      </c>
      <c r="C4" s="62"/>
      <c r="D4" s="114"/>
      <c r="E4" s="64"/>
    </row>
    <row r="5" spans="1:6" ht="21" customHeight="1" x14ac:dyDescent="0.15">
      <c r="A5" s="131"/>
      <c r="B5" s="114" t="s">
        <v>35</v>
      </c>
      <c r="C5" s="63"/>
      <c r="D5" s="114"/>
      <c r="E5" s="64"/>
    </row>
    <row r="6" spans="1:6" ht="21" customHeight="1" x14ac:dyDescent="0.15">
      <c r="A6" s="131"/>
      <c r="B6" s="114" t="s">
        <v>33</v>
      </c>
      <c r="C6" s="78"/>
      <c r="D6" s="114"/>
      <c r="E6" s="117"/>
      <c r="F6" s="35" t="s">
        <v>99</v>
      </c>
    </row>
    <row r="7" spans="1:6" ht="21" customHeight="1" x14ac:dyDescent="0.15">
      <c r="A7" s="131"/>
      <c r="B7" s="114" t="s">
        <v>32</v>
      </c>
      <c r="C7" s="58"/>
      <c r="D7" s="114"/>
      <c r="E7" s="117"/>
    </row>
    <row r="8" spans="1:6" ht="21" customHeight="1" x14ac:dyDescent="0.15">
      <c r="A8" s="131"/>
      <c r="B8" s="114" t="s">
        <v>31</v>
      </c>
      <c r="C8" s="58"/>
      <c r="D8" s="114"/>
      <c r="E8" s="65"/>
    </row>
    <row r="9" spans="1:6" ht="21" customHeight="1" thickBot="1" x14ac:dyDescent="0.2">
      <c r="A9" s="132"/>
      <c r="B9" s="115" t="s">
        <v>29</v>
      </c>
      <c r="C9" s="57"/>
      <c r="D9" s="115"/>
      <c r="E9" s="101"/>
    </row>
    <row r="10" spans="1:6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6" sqref="F16:F17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5"/>
  </cols>
  <sheetData>
    <row r="1" spans="1:6" ht="35.1" customHeight="1" x14ac:dyDescent="0.15">
      <c r="A1" s="124" t="s">
        <v>174</v>
      </c>
      <c r="B1" s="124"/>
      <c r="C1" s="124"/>
      <c r="D1" s="124"/>
      <c r="E1" s="124"/>
      <c r="F1" s="124"/>
    </row>
    <row r="2" spans="1:6" ht="26.25" thickBot="1" x14ac:dyDescent="0.2">
      <c r="A2" s="3" t="s">
        <v>42</v>
      </c>
      <c r="B2" s="75"/>
      <c r="C2" s="74"/>
      <c r="D2" s="74"/>
      <c r="E2" s="59"/>
      <c r="F2" s="73" t="s">
        <v>55</v>
      </c>
    </row>
    <row r="3" spans="1:6" ht="25.5" customHeight="1" thickTop="1" x14ac:dyDescent="0.15">
      <c r="A3" s="70" t="s">
        <v>54</v>
      </c>
      <c r="B3" s="138" t="s">
        <v>179</v>
      </c>
      <c r="C3" s="139"/>
      <c r="D3" s="139"/>
      <c r="E3" s="139"/>
      <c r="F3" s="140"/>
    </row>
    <row r="4" spans="1:6" ht="25.5" customHeight="1" x14ac:dyDescent="0.15">
      <c r="A4" s="141" t="s">
        <v>53</v>
      </c>
      <c r="B4" s="142" t="s">
        <v>33</v>
      </c>
      <c r="C4" s="142" t="s">
        <v>152</v>
      </c>
      <c r="D4" s="67" t="s">
        <v>52</v>
      </c>
      <c r="E4" s="67" t="s">
        <v>34</v>
      </c>
      <c r="F4" s="69" t="s">
        <v>51</v>
      </c>
    </row>
    <row r="5" spans="1:6" ht="25.5" customHeight="1" x14ac:dyDescent="0.15">
      <c r="A5" s="141"/>
      <c r="B5" s="143"/>
      <c r="C5" s="144"/>
      <c r="D5" s="67" t="s">
        <v>50</v>
      </c>
      <c r="E5" s="67" t="s">
        <v>49</v>
      </c>
      <c r="F5" s="69" t="s">
        <v>48</v>
      </c>
    </row>
    <row r="6" spans="1:6" ht="39" customHeight="1" x14ac:dyDescent="0.15">
      <c r="A6" s="141"/>
      <c r="B6" s="78"/>
      <c r="C6" s="72"/>
      <c r="D6" s="62"/>
      <c r="E6" s="76"/>
      <c r="F6" s="68"/>
    </row>
    <row r="7" spans="1:6" ht="25.5" customHeight="1" x14ac:dyDescent="0.15">
      <c r="A7" s="141" t="s">
        <v>30</v>
      </c>
      <c r="B7" s="67" t="s">
        <v>47</v>
      </c>
      <c r="C7" s="100" t="s">
        <v>46</v>
      </c>
      <c r="D7" s="145" t="s">
        <v>45</v>
      </c>
      <c r="E7" s="146"/>
      <c r="F7" s="147"/>
    </row>
    <row r="8" spans="1:6" ht="25.5" customHeight="1" x14ac:dyDescent="0.15">
      <c r="A8" s="141"/>
      <c r="B8" s="71"/>
      <c r="C8" s="77"/>
      <c r="D8" s="106"/>
      <c r="E8" s="104"/>
      <c r="F8" s="105"/>
    </row>
    <row r="9" spans="1:6" ht="25.5" customHeight="1" x14ac:dyDescent="0.15">
      <c r="A9" s="99" t="s">
        <v>44</v>
      </c>
      <c r="B9" s="148"/>
      <c r="C9" s="149"/>
      <c r="D9" s="149"/>
      <c r="E9" s="149"/>
      <c r="F9" s="150"/>
    </row>
    <row r="10" spans="1:6" ht="25.5" customHeight="1" x14ac:dyDescent="0.15">
      <c r="A10" s="99" t="s">
        <v>43</v>
      </c>
      <c r="B10" s="148"/>
      <c r="C10" s="149"/>
      <c r="D10" s="149"/>
      <c r="E10" s="149"/>
      <c r="F10" s="150"/>
    </row>
    <row r="11" spans="1:6" ht="25.5" customHeight="1" thickBot="1" x14ac:dyDescent="0.2">
      <c r="A11" s="66" t="s">
        <v>41</v>
      </c>
      <c r="B11" s="135"/>
      <c r="C11" s="136"/>
      <c r="D11" s="136"/>
      <c r="E11" s="136"/>
      <c r="F11" s="137"/>
    </row>
    <row r="12" spans="1:6" ht="14.25" thickTop="1" x14ac:dyDescent="0.15"/>
  </sheetData>
  <mergeCells count="10"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2020-08-13T02:03:55Z</dcterms:modified>
</cp:coreProperties>
</file>