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4" i="34" l="1"/>
  <c r="I16" i="6" l="1"/>
  <c r="G16" i="6"/>
  <c r="G14" i="6" l="1"/>
  <c r="I14" i="6"/>
  <c r="I13" i="6"/>
  <c r="G13" i="6"/>
  <c r="G12" i="6"/>
  <c r="I12" i="6"/>
  <c r="I11" i="6"/>
  <c r="I10" i="6"/>
  <c r="I9" i="6"/>
  <c r="I8" i="6"/>
  <c r="I7" i="6"/>
  <c r="I6" i="6"/>
  <c r="I5" i="6"/>
  <c r="I4" i="6"/>
  <c r="G11" i="6"/>
  <c r="G10" i="6"/>
  <c r="G9" i="6"/>
  <c r="G8" i="6"/>
  <c r="G7" i="6"/>
  <c r="G6" i="6"/>
  <c r="G5" i="6"/>
  <c r="G4" i="6"/>
  <c r="F6" i="36" l="1"/>
  <c r="C5" i="23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<sst xmlns="http://schemas.openxmlformats.org/spreadsheetml/2006/main" count="266" uniqueCount="218">
  <si>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</si>
  <si>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</si>
  <si>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</si>
  <si>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</si>
  <si>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</si>
  <si>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</si>
  <si>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</si>
  <si>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</si>
  <si>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</si>
  <si>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</si>
  <si>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</si>
  <si>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</si>
  <si>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</si>
  <si>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</si>
  <si>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</si>
  <si>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</si>
  <si>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</si>
  <si>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</si>
  <si>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</si>
  <si>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</si>
  <si>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</si>
  <si>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</si>
  <si>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</si>
  <si>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</si>
  <si>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</si>
  <si>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</si>
  <si>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</si>
  <si>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</si>
  <si>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</si>
  <si>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</si>
  <si>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</si>
  <si>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</si>
  <si>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</si>
  <si>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</si>
  <si>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</si>
  <si>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</si>
  <si>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</si>
  <si>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</si>
  <si>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</si>
  <si>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</si>
  <si>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</si>
  <si>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</si>
  <si>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</si>
  <si>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</si>
  <si>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</si>
  <si>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</si>
  <si>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</si>
  <si>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</si>
  <si>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</si>
  <si>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</si>
  <si>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</si>
  <si>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</si>
  <si>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</si>
  <si>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</si>
  <si>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</si>
  <si>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</si>
  <si>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</si>
  <si>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</si>
  <si>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</si>
  <si>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</si>
  <si>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</si>
  <si>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</si>
  <si>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</si>
  <si>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</si>
  <si>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</si>
  <si>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</si>
  <si>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</si>
  <si>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</si>
  <si>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</si>
  <si>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</si>
  <si>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</si>
  <si>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</si>
  <si>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</si>
  <si>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</si>
  <si>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</si>
  <si>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</si>
  <si>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</si>
  <si>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</si>
  <si>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</si>
  <si>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</si>
  <si>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</si>
  <si>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</si>
  <si>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</si>
  <si>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</si>
  <si>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</si>
  <si>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</si>
  <si>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</si>
  <si>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</si>
  <si>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</si>
  <si>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</si>
  <si>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</si>
  <si>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</si>
  <si>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</si>
  <si>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</si>
  <si>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</si>
  <si>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</si>
  <si>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</si>
  <si>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</si>
  <si>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</si>
  <si>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</si>
  <si>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</si>
  <si>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</si>
  <si>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</si>
  <si>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</si>
  <si>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</si>
  <si>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</si>
  <si>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</si>
  <si>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</si>
  <si>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</si>
  <si>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</si>
  <si>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</si>
  <si>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</si>
  <si>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</si>
  <si>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</si>
  <si>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</si>
  <si>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</si>
  <si>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</si>
  <si>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</si>
  <si>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</si>
  <si>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</si>
  <si>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</si>
  <si>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</si>
  <si>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</si>
  <si>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</si>
  <si>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</si>
  <si>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</si>
  <si>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</si>
  <si>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</si>
  <si>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</si>
  <si>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</si>
  <si>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</si>
  <si>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</si>
  <si>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</si>
  <si>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</si>
  <si>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</si>
  <si>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</si>
  <si>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</si>
  <si>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</si>
  <si>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</si>
  <si>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</si>
  <si>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</si>
  <si>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</si>
  <si>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</si>
  <si>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</si>
  <si>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</si>
  <si>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</si>
  <si>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</si>
  <si>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</si>
  <si>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</si>
  <si>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</si>
  <si>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</si>
  <si>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</si>
  <si>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</si>
  <si>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</si>
  <si>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</si>
  <si>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</si>
  <si>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</si>
  <si>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</si>
  <si>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</si>
  <si>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</si>
  <si>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</si>
  <si>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</si>
  <si>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소  재  지</t>
    <phoneticPr fontId="4" type="noConversion"/>
  </si>
  <si>
    <t>- 해당사항 없음 -</t>
    <phoneticPr fontId="4" type="noConversion"/>
  </si>
  <si>
    <t>- 해당사항 없음 -</t>
    <phoneticPr fontId="4" type="noConversion"/>
  </si>
  <si>
    <t>수련관 브릿지 하부 및 벽체 외장제 보수공사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</si>
  <si>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</si>
  <si>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</si>
  <si>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</si>
  <si>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</si>
  <si>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</si>
  <si>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8월 물품 발주계획</t>
    <phoneticPr fontId="4" type="noConversion"/>
  </si>
  <si>
    <t>8월 용역 발주계획</t>
    <phoneticPr fontId="4" type="noConversion"/>
  </si>
  <si>
    <t>8월 공사 발주계획</t>
    <phoneticPr fontId="4" type="noConversion"/>
  </si>
  <si>
    <t>7월 준공검사현황</t>
    <phoneticPr fontId="4" type="noConversion"/>
  </si>
  <si>
    <t>㈜아이스크림에듀</t>
  </si>
  <si>
    <t>2021년 안전예방교육 『골든타임』 프로그램 계약</t>
    <phoneticPr fontId="4" type="noConversion"/>
  </si>
  <si>
    <t>㈜엘지코리아</t>
    <phoneticPr fontId="4" type="noConversion"/>
  </si>
  <si>
    <t>7월 대금지급현황</t>
    <phoneticPr fontId="4" type="noConversion"/>
  </si>
  <si>
    <t>1회, 2회, 3회, 4회, 5회, 6회, 7회</t>
    <phoneticPr fontId="4" type="noConversion"/>
  </si>
  <si>
    <t>1회, 2회, 3회, 4회, 5회, 6회, 7회</t>
    <phoneticPr fontId="4" type="noConversion"/>
  </si>
  <si>
    <t>1회, 2회, 3회, 4회, 5회, 6회, 7회</t>
    <phoneticPr fontId="4" type="noConversion"/>
  </si>
  <si>
    <t>청소년방과후아카데미 온라인 학습 프로그램 계약</t>
    <phoneticPr fontId="4" type="noConversion"/>
  </si>
  <si>
    <t>청소년방과후아카데미 온라인 학습 프로그램 계약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</si>
  <si>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</si>
  <si>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</si>
  <si>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㈜아이스크림에듀</t>
    <phoneticPr fontId="4" type="noConversion"/>
  </si>
  <si>
    <t>2021년 안전예방교육 『골든타임』 프로그램 계약</t>
    <phoneticPr fontId="4" type="noConversion"/>
  </si>
  <si>
    <t>㈜엘지코리아</t>
    <phoneticPr fontId="4" type="noConversion"/>
  </si>
  <si>
    <t>1회</t>
    <phoneticPr fontId="4" type="noConversion"/>
  </si>
  <si>
    <t>1회, 2회, 3회</t>
    <phoneticPr fontId="4" type="noConversion"/>
  </si>
  <si>
    <t>7월 계약현황 공개</t>
    <phoneticPr fontId="4" type="noConversion"/>
  </si>
  <si>
    <t>2021년 꿈飛up 프로젝트 프로그램비 계약 건의</t>
    <phoneticPr fontId="4" type="noConversion"/>
  </si>
  <si>
    <t>2021.07.15.</t>
    <phoneticPr fontId="4" type="noConversion"/>
  </si>
  <si>
    <t>2021.08.04.</t>
    <phoneticPr fontId="4" type="noConversion"/>
  </si>
  <si>
    <t>2021.08.14.</t>
    <phoneticPr fontId="4" type="noConversion"/>
  </si>
  <si>
    <t>㈜아름다운여행세상</t>
    <phoneticPr fontId="4" type="noConversion"/>
  </si>
  <si>
    <t>2021.08.04.~08.14.</t>
    <phoneticPr fontId="4" type="noConversion"/>
  </si>
  <si>
    <t>서울특별시 성북구 동소문로11 301호</t>
    <phoneticPr fontId="4" type="noConversion"/>
  </si>
  <si>
    <t>서울특별시 성북구 동소문로11 301호</t>
    <phoneticPr fontId="4" type="noConversion"/>
  </si>
  <si>
    <t>마정설</t>
    <phoneticPr fontId="4" type="noConversion"/>
  </si>
  <si>
    <t>8월</t>
    <phoneticPr fontId="4" type="noConversion"/>
  </si>
  <si>
    <t>판교대학직업탐색학과 영상촬영 및 편집</t>
    <phoneticPr fontId="4" type="noConversion"/>
  </si>
  <si>
    <t>WithPainting 영상촬영 및 편집</t>
    <phoneticPr fontId="4" type="noConversion"/>
  </si>
  <si>
    <t>수의</t>
    <phoneticPr fontId="4" type="noConversion"/>
  </si>
  <si>
    <t>수의</t>
    <phoneticPr fontId="4" type="noConversion"/>
  </si>
  <si>
    <t>천은희</t>
    <phoneticPr fontId="4" type="noConversion"/>
  </si>
  <si>
    <t>천은희</t>
    <phoneticPr fontId="4" type="noConversion"/>
  </si>
  <si>
    <t>031-729-9632</t>
    <phoneticPr fontId="4" type="noConversion"/>
  </si>
  <si>
    <t>8월</t>
    <phoneticPr fontId="4" type="noConversion"/>
  </si>
  <si>
    <t>수련관 조경수 고사목 교체</t>
    <phoneticPr fontId="4" type="noConversion"/>
  </si>
  <si>
    <t>건축</t>
    <phoneticPr fontId="4" type="noConversion"/>
  </si>
  <si>
    <t>수의</t>
    <phoneticPr fontId="4" type="noConversion"/>
  </si>
  <si>
    <t>-</t>
    <phoneticPr fontId="4" type="noConversion"/>
  </si>
  <si>
    <t>-</t>
    <phoneticPr fontId="4" type="noConversion"/>
  </si>
  <si>
    <t>분당판교청소년수련관</t>
    <phoneticPr fontId="4" type="noConversion"/>
  </si>
  <si>
    <t>정지홍</t>
    <phoneticPr fontId="4" type="noConversion"/>
  </si>
  <si>
    <t>031-729-9613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</si>
</sst>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3"/>
      <color rgb="FF000000"/>
      <name val="굴림"/>
      <family val="3"/>
      <charset val="129"/>
    </font>
    <font>
      <sz val="10"/>
      <name val="돋음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8" fillId="0" borderId="35" xfId="0" applyFont="1" applyBorder="1" applyAlignment="1" applyProtection="1">
      <alignment horizontal="center" vertical="center" wrapText="1"/>
    </xf>
    <xf numFmtId="179" fontId="29" fillId="0" borderId="35" xfId="0" applyNumberFormat="1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/>
    </xf>
    <xf numFmtId="176" fontId="28" fillId="0" borderId="35" xfId="0" applyNumberFormat="1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7" fillId="0" borderId="35" xfId="0" applyFont="1" applyBorder="1" applyAlignment="1" applyProtection="1">
      <alignment horizontal="center" vertical="center" shrinkToFit="1"/>
    </xf>
    <xf numFmtId="0" fontId="26" fillId="0" borderId="35" xfId="0" applyFont="1" applyBorder="1" applyAlignment="1" applyProtection="1">
      <alignment horizontal="center" vertical="center" shrinkToFit="1"/>
    </xf>
    <xf numFmtId="4" fontId="26" fillId="0" borderId="35" xfId="0" applyNumberFormat="1" applyFont="1" applyFill="1" applyBorder="1" applyAlignment="1" applyProtection="1">
      <alignment horizontal="center" vertical="center" shrinkToFit="1"/>
    </xf>
    <xf numFmtId="178" fontId="26" fillId="0" borderId="35" xfId="0" applyNumberFormat="1" applyFont="1" applyFill="1" applyBorder="1" applyAlignment="1" applyProtection="1">
      <alignment horizontal="center" vertical="center" shrinkToFit="1"/>
    </xf>
    <xf numFmtId="0" fontId="26" fillId="0" borderId="35" xfId="0" quotePrefix="1" applyNumberFormat="1" applyFont="1" applyFill="1" applyBorder="1" applyAlignment="1" applyProtection="1">
      <alignment horizontal="center" vertical="center" shrinkToFit="1"/>
    </xf>
    <xf numFmtId="0" fontId="26" fillId="0" borderId="36" xfId="0" applyNumberFormat="1" applyFont="1" applyFill="1" applyBorder="1" applyAlignment="1" applyProtection="1">
      <alignment horizontal="center" vertical="center" wrapText="1" shrinkToFit="1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2" fillId="4" borderId="5" xfId="0" applyNumberFormat="1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0" fontId="11" fillId="0" borderId="35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wrapText="1" shrinkToFit="1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176" fontId="23" fillId="0" borderId="36" xfId="0" applyNumberFormat="1" applyFont="1" applyFill="1" applyBorder="1" applyAlignment="1">
      <alignment horizontal="center" vertical="center" shrinkToFit="1"/>
    </xf>
    <xf numFmtId="9" fontId="19" fillId="0" borderId="5" xfId="0" applyNumberFormat="1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35" xfId="0" quotePrefix="1" applyFont="1" applyFill="1" applyBorder="1" applyAlignment="1">
      <alignment horizontal="center" vertical="center" shrinkToFit="1"/>
    </xf>
    <xf numFmtId="41" fontId="33" fillId="0" borderId="35" xfId="1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 wrapText="1"/>
    </xf>
    <xf numFmtId="0" fontId="9" fillId="0" borderId="36" xfId="0" quotePrefix="1" applyNumberFormat="1" applyFont="1" applyFill="1" applyBorder="1" applyAlignment="1" applyProtection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49" fontId="8" fillId="0" borderId="42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41" fontId="11" fillId="0" borderId="44" xfId="1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41" fontId="11" fillId="0" borderId="35" xfId="0" quotePrefix="1" applyNumberFormat="1" applyFont="1" applyFill="1" applyBorder="1" applyAlignment="1">
      <alignment horizontal="center" vertical="center" wrapTex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>
      <c r="A1" s="167" t="s">
        <v>171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6.25" thickBot="1">
      <c r="A2" s="168" t="s">
        <v>87</v>
      </c>
      <c r="B2" s="168"/>
      <c r="C2" s="168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thickBot="1">
      <c r="A4" s="135"/>
      <c r="B4" s="136"/>
      <c r="C4" s="137" t="s">
        <v>164</v>
      </c>
      <c r="D4" s="136"/>
      <c r="E4" s="136"/>
      <c r="F4" s="136"/>
      <c r="G4" s="136"/>
      <c r="H4" s="138"/>
      <c r="I4" s="139"/>
      <c r="J4" s="139"/>
      <c r="K4" s="139"/>
      <c r="L4" s="140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>
      <c r="A1" s="169" t="s">
        <v>85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203" t="s">
        <v>21</v>
      </c>
      <c r="B2" s="203"/>
      <c r="C2" s="22"/>
      <c r="D2" s="22"/>
      <c r="E2" s="22"/>
      <c r="F2" s="22"/>
      <c r="G2" s="22"/>
      <c r="H2" s="22"/>
      <c r="I2" s="32" t="s">
        <v>84</v>
      </c>
    </row>
    <row r="3" spans="1:9" ht="26.25" customHeight="1">
      <c r="A3" s="208" t="s">
        <v>83</v>
      </c>
      <c r="B3" s="206" t="s">
        <v>82</v>
      </c>
      <c r="C3" s="206" t="s">
        <v>81</v>
      </c>
      <c r="D3" s="206" t="s">
        <v>80</v>
      </c>
      <c r="E3" s="204" t="s">
        <v>79</v>
      </c>
      <c r="F3" s="205"/>
      <c r="G3" s="204" t="s">
        <v>78</v>
      </c>
      <c r="H3" s="205"/>
      <c r="I3" s="206" t="s">
        <v>77</v>
      </c>
    </row>
    <row r="4" spans="1:9" ht="28.5" customHeight="1">
      <c r="A4" s="209"/>
      <c r="B4" s="207"/>
      <c r="C4" s="207"/>
      <c r="D4" s="207"/>
      <c r="E4" s="31" t="s">
        <v>76</v>
      </c>
      <c r="F4" s="31" t="s">
        <v>75</v>
      </c>
      <c r="G4" s="31" t="s">
        <v>76</v>
      </c>
      <c r="H4" s="31" t="s">
        <v>75</v>
      </c>
      <c r="I4" s="207"/>
    </row>
    <row r="5" spans="1:9" ht="28.5" customHeight="1">
      <c r="A5" s="3"/>
      <c r="B5" s="29" t="s">
        <v>116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5"/>
  <sheetViews>
    <sheetView zoomScaleNormal="100" workbookViewId="0">
      <selection sqref="A1:I1"/>
    </sheetView>
  </sheetViews>
  <sheetFormatPr defaultRowHeight="13.5"/>
  <cols>
    <col min="1" max="1" width="8.6640625" style="13" customWidth="1"/>
    <col min="2" max="2" width="8.77734375" style="13" customWidth="1"/>
    <col min="3" max="3" width="34.218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9" ht="25.5">
      <c r="A1" s="167" t="s">
        <v>172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>
      <c r="A2" s="168" t="s">
        <v>99</v>
      </c>
      <c r="B2" s="168"/>
      <c r="C2" s="168"/>
      <c r="D2" s="34"/>
      <c r="E2" s="34"/>
      <c r="F2" s="34"/>
      <c r="G2" s="34"/>
      <c r="H2" s="34"/>
      <c r="I2" s="34"/>
    </row>
    <row r="3" spans="1:9" ht="24">
      <c r="A3" s="73" t="s">
        <v>100</v>
      </c>
      <c r="B3" s="74" t="s">
        <v>101</v>
      </c>
      <c r="C3" s="75" t="s">
        <v>102</v>
      </c>
      <c r="D3" s="75" t="s">
        <v>103</v>
      </c>
      <c r="E3" s="76" t="s">
        <v>104</v>
      </c>
      <c r="F3" s="75" t="s">
        <v>105</v>
      </c>
      <c r="G3" s="75" t="s">
        <v>106</v>
      </c>
      <c r="H3" s="75" t="s">
        <v>107</v>
      </c>
      <c r="I3" s="77" t="s">
        <v>108</v>
      </c>
    </row>
    <row r="4" spans="1:9" ht="24.75" customHeight="1">
      <c r="A4" s="161">
        <v>2021</v>
      </c>
      <c r="B4" s="162" t="s">
        <v>201</v>
      </c>
      <c r="C4" s="163" t="s">
        <v>202</v>
      </c>
      <c r="D4" s="163" t="s">
        <v>204</v>
      </c>
      <c r="E4" s="164">
        <v>2000</v>
      </c>
      <c r="F4" s="165" t="s">
        <v>184</v>
      </c>
      <c r="G4" s="163" t="s">
        <v>206</v>
      </c>
      <c r="H4" s="163" t="s">
        <v>208</v>
      </c>
      <c r="I4" s="166"/>
    </row>
    <row r="5" spans="1:9" ht="24.75" customHeight="1" thickBot="1">
      <c r="A5" s="155">
        <v>2021</v>
      </c>
      <c r="B5" s="156" t="s">
        <v>201</v>
      </c>
      <c r="C5" s="157" t="s">
        <v>203</v>
      </c>
      <c r="D5" s="157" t="s">
        <v>205</v>
      </c>
      <c r="E5" s="158">
        <v>2000</v>
      </c>
      <c r="F5" s="159" t="s">
        <v>184</v>
      </c>
      <c r="G5" s="157" t="s">
        <v>207</v>
      </c>
      <c r="H5" s="157" t="s">
        <v>208</v>
      </c>
      <c r="I5" s="160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/>
  <cols>
    <col min="1" max="1" width="8.6640625" style="13" customWidth="1"/>
    <col min="2" max="2" width="8.77734375" style="13" customWidth="1"/>
    <col min="3" max="3" width="32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>
      <c r="A1" s="167" t="s">
        <v>173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6.25" thickBot="1">
      <c r="A2" s="168" t="s">
        <v>87</v>
      </c>
      <c r="B2" s="168"/>
      <c r="C2" s="168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>
      <c r="A3" s="73" t="s">
        <v>88</v>
      </c>
      <c r="B3" s="74" t="s">
        <v>89</v>
      </c>
      <c r="C3" s="75" t="s">
        <v>109</v>
      </c>
      <c r="D3" s="75" t="s">
        <v>110</v>
      </c>
      <c r="E3" s="75" t="s">
        <v>91</v>
      </c>
      <c r="F3" s="74" t="s">
        <v>111</v>
      </c>
      <c r="G3" s="74" t="s">
        <v>112</v>
      </c>
      <c r="H3" s="74" t="s">
        <v>113</v>
      </c>
      <c r="I3" s="74" t="s">
        <v>114</v>
      </c>
      <c r="J3" s="75" t="s">
        <v>96</v>
      </c>
      <c r="K3" s="75" t="s">
        <v>97</v>
      </c>
      <c r="L3" s="75" t="s">
        <v>98</v>
      </c>
      <c r="M3" s="77" t="s">
        <v>115</v>
      </c>
    </row>
    <row r="4" spans="1:13" ht="27.75" customHeight="1" thickBot="1">
      <c r="A4" s="94">
        <v>2021</v>
      </c>
      <c r="B4" s="95" t="s">
        <v>209</v>
      </c>
      <c r="C4" s="105" t="s">
        <v>210</v>
      </c>
      <c r="D4" s="96" t="s">
        <v>211</v>
      </c>
      <c r="E4" s="96" t="s">
        <v>212</v>
      </c>
      <c r="F4" s="101">
        <v>3135</v>
      </c>
      <c r="G4" s="97" t="s">
        <v>213</v>
      </c>
      <c r="H4" s="141" t="s">
        <v>214</v>
      </c>
      <c r="I4" s="210">
        <f>SUM(F4:H4)</f>
        <v>3135</v>
      </c>
      <c r="J4" s="96" t="s">
        <v>215</v>
      </c>
      <c r="K4" s="96" t="s">
        <v>216</v>
      </c>
      <c r="L4" s="96" t="s">
        <v>217</v>
      </c>
      <c r="M4" s="98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>
      <c r="A1" s="169" t="s">
        <v>59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6.25" thickBot="1">
      <c r="A2" s="170" t="s">
        <v>58</v>
      </c>
      <c r="B2" s="170"/>
      <c r="C2" s="39"/>
      <c r="D2" s="39"/>
      <c r="E2" s="39"/>
      <c r="F2" s="59"/>
      <c r="G2" s="59"/>
      <c r="H2" s="59"/>
      <c r="I2" s="59"/>
      <c r="J2" s="171" t="s">
        <v>57</v>
      </c>
      <c r="K2" s="171"/>
    </row>
    <row r="3" spans="1:11" ht="22.5" customHeight="1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>
      <c r="A4" s="61"/>
      <c r="B4" s="62" t="s">
        <v>60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>
      <c r="A1" s="169" t="s">
        <v>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6.25" thickBot="1">
      <c r="A2" s="170" t="s">
        <v>73</v>
      </c>
      <c r="B2" s="170"/>
      <c r="C2" s="39"/>
      <c r="D2" s="39"/>
      <c r="E2" s="39"/>
      <c r="F2" s="59"/>
      <c r="G2" s="59"/>
      <c r="H2" s="59"/>
      <c r="I2" s="59"/>
      <c r="J2" s="171" t="s">
        <v>72</v>
      </c>
      <c r="K2" s="171"/>
    </row>
    <row r="3" spans="1:11" ht="22.5" customHeight="1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>
      <c r="A4" s="61"/>
      <c r="B4" s="62" t="s">
        <v>163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>
      <c r="B1" s="169" t="s">
        <v>174</v>
      </c>
      <c r="C1" s="169"/>
      <c r="D1" s="169"/>
      <c r="E1" s="169"/>
      <c r="F1" s="169"/>
      <c r="G1" s="169"/>
      <c r="H1" s="169"/>
      <c r="I1" s="169"/>
      <c r="J1" s="169"/>
    </row>
    <row r="2" spans="1:10" ht="25.5" customHeight="1" thickBot="1">
      <c r="A2" s="173" t="s">
        <v>20</v>
      </c>
      <c r="B2" s="173"/>
      <c r="C2" s="41"/>
      <c r="D2" s="42"/>
      <c r="E2" s="43"/>
      <c r="F2" s="43"/>
      <c r="G2" s="44"/>
      <c r="H2" s="44"/>
      <c r="I2" s="172" t="s">
        <v>0</v>
      </c>
      <c r="J2" s="172"/>
    </row>
    <row r="3" spans="1:10" ht="29.25" customHeight="1">
      <c r="A3" s="47" t="s">
        <v>117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47" customFormat="1" ht="29.25" customHeight="1">
      <c r="A4" s="102">
        <v>1</v>
      </c>
      <c r="B4" s="106" t="s">
        <v>127</v>
      </c>
      <c r="C4" s="107" t="s">
        <v>22</v>
      </c>
      <c r="D4" s="146">
        <v>6600000</v>
      </c>
      <c r="E4" s="122">
        <v>44188</v>
      </c>
      <c r="F4" s="122">
        <v>44197</v>
      </c>
      <c r="G4" s="122">
        <v>44561</v>
      </c>
      <c r="H4" s="122">
        <v>44408</v>
      </c>
      <c r="I4" s="122">
        <v>44408</v>
      </c>
      <c r="J4" s="143"/>
    </row>
    <row r="5" spans="1:10" s="147" customFormat="1" ht="29.25" customHeight="1">
      <c r="A5" s="102">
        <v>2</v>
      </c>
      <c r="B5" s="106" t="s">
        <v>130</v>
      </c>
      <c r="C5" s="112" t="s">
        <v>131</v>
      </c>
      <c r="D5" s="109">
        <v>3240000</v>
      </c>
      <c r="E5" s="122">
        <v>44194</v>
      </c>
      <c r="F5" s="122">
        <v>44197</v>
      </c>
      <c r="G5" s="122">
        <v>44561</v>
      </c>
      <c r="H5" s="122">
        <v>44408</v>
      </c>
      <c r="I5" s="122">
        <v>44408</v>
      </c>
      <c r="J5" s="143"/>
    </row>
    <row r="6" spans="1:10" s="147" customFormat="1" ht="29.25" customHeight="1">
      <c r="A6" s="102">
        <v>3</v>
      </c>
      <c r="B6" s="106" t="s">
        <v>132</v>
      </c>
      <c r="C6" s="107" t="s">
        <v>133</v>
      </c>
      <c r="D6" s="146">
        <v>2580000</v>
      </c>
      <c r="E6" s="122">
        <v>44188</v>
      </c>
      <c r="F6" s="122">
        <v>44197</v>
      </c>
      <c r="G6" s="122">
        <v>44561</v>
      </c>
      <c r="H6" s="122">
        <v>44408</v>
      </c>
      <c r="I6" s="122">
        <v>44408</v>
      </c>
      <c r="J6" s="143"/>
    </row>
    <row r="7" spans="1:10" s="147" customFormat="1" ht="29.25" customHeight="1">
      <c r="A7" s="102">
        <v>4</v>
      </c>
      <c r="B7" s="106" t="s">
        <v>136</v>
      </c>
      <c r="C7" s="112" t="s">
        <v>137</v>
      </c>
      <c r="D7" s="109">
        <v>2112000</v>
      </c>
      <c r="E7" s="122">
        <v>44189</v>
      </c>
      <c r="F7" s="122">
        <v>44197</v>
      </c>
      <c r="G7" s="122">
        <v>44561</v>
      </c>
      <c r="H7" s="122">
        <v>44408</v>
      </c>
      <c r="I7" s="122">
        <v>44408</v>
      </c>
      <c r="J7" s="143"/>
    </row>
    <row r="8" spans="1:10" s="147" customFormat="1" ht="29.25" customHeight="1">
      <c r="A8" s="102">
        <v>5</v>
      </c>
      <c r="B8" s="106" t="s">
        <v>146</v>
      </c>
      <c r="C8" s="107" t="s">
        <v>141</v>
      </c>
      <c r="D8" s="146">
        <v>765600</v>
      </c>
      <c r="E8" s="122">
        <v>44194</v>
      </c>
      <c r="F8" s="122">
        <v>44197</v>
      </c>
      <c r="G8" s="122">
        <v>44561</v>
      </c>
      <c r="H8" s="122">
        <v>44408</v>
      </c>
      <c r="I8" s="122">
        <v>44408</v>
      </c>
      <c r="J8" s="143"/>
    </row>
    <row r="9" spans="1:10" s="147" customFormat="1" ht="29.25" customHeight="1">
      <c r="A9" s="102">
        <v>6</v>
      </c>
      <c r="B9" s="106" t="s">
        <v>145</v>
      </c>
      <c r="C9" s="107" t="s">
        <v>142</v>
      </c>
      <c r="D9" s="146">
        <v>11376410</v>
      </c>
      <c r="E9" s="122">
        <v>44194</v>
      </c>
      <c r="F9" s="122">
        <v>44197</v>
      </c>
      <c r="G9" s="122">
        <v>44561</v>
      </c>
      <c r="H9" s="122">
        <v>44408</v>
      </c>
      <c r="I9" s="122">
        <v>44408</v>
      </c>
      <c r="J9" s="143"/>
    </row>
    <row r="10" spans="1:10" s="147" customFormat="1" ht="29.25" customHeight="1">
      <c r="A10" s="102">
        <v>7</v>
      </c>
      <c r="B10" s="113" t="s">
        <v>143</v>
      </c>
      <c r="C10" s="112" t="s">
        <v>144</v>
      </c>
      <c r="D10" s="109">
        <v>2520000</v>
      </c>
      <c r="E10" s="123">
        <v>44194</v>
      </c>
      <c r="F10" s="122">
        <v>44197</v>
      </c>
      <c r="G10" s="122">
        <v>44561</v>
      </c>
      <c r="H10" s="122">
        <v>44408</v>
      </c>
      <c r="I10" s="122">
        <v>44408</v>
      </c>
      <c r="J10" s="143"/>
    </row>
    <row r="11" spans="1:10" s="147" customFormat="1" ht="29.25" customHeight="1">
      <c r="A11" s="102">
        <v>8</v>
      </c>
      <c r="B11" s="113" t="s">
        <v>153</v>
      </c>
      <c r="C11" s="112" t="s">
        <v>131</v>
      </c>
      <c r="D11" s="109">
        <v>1200000</v>
      </c>
      <c r="E11" s="123">
        <v>44194</v>
      </c>
      <c r="F11" s="122">
        <v>44197</v>
      </c>
      <c r="G11" s="122">
        <v>44561</v>
      </c>
      <c r="H11" s="122">
        <v>44408</v>
      </c>
      <c r="I11" s="122">
        <v>44408</v>
      </c>
      <c r="J11" s="143"/>
    </row>
    <row r="12" spans="1:10" s="147" customFormat="1" ht="29.25" customHeight="1">
      <c r="A12" s="102">
        <v>9</v>
      </c>
      <c r="B12" s="113" t="s">
        <v>154</v>
      </c>
      <c r="C12" s="112" t="s">
        <v>155</v>
      </c>
      <c r="D12" s="109">
        <v>833987000</v>
      </c>
      <c r="E12" s="123">
        <v>44194</v>
      </c>
      <c r="F12" s="122">
        <v>44197</v>
      </c>
      <c r="G12" s="122">
        <v>44561</v>
      </c>
      <c r="H12" s="122">
        <v>44408</v>
      </c>
      <c r="I12" s="122">
        <v>44408</v>
      </c>
      <c r="J12" s="143"/>
    </row>
    <row r="13" spans="1:10" s="13" customFormat="1" ht="29.25" customHeight="1">
      <c r="A13" s="102">
        <v>10</v>
      </c>
      <c r="B13" s="113" t="s">
        <v>157</v>
      </c>
      <c r="C13" s="112" t="s">
        <v>159</v>
      </c>
      <c r="D13" s="109">
        <v>40500000</v>
      </c>
      <c r="E13" s="123">
        <v>44187</v>
      </c>
      <c r="F13" s="122">
        <v>44197</v>
      </c>
      <c r="G13" s="122">
        <v>44561</v>
      </c>
      <c r="H13" s="122">
        <v>44408</v>
      </c>
      <c r="I13" s="122">
        <v>44408</v>
      </c>
      <c r="J13" s="143"/>
    </row>
    <row r="14" spans="1:10" s="13" customFormat="1" ht="29.25" customHeight="1">
      <c r="A14" s="102">
        <v>11</v>
      </c>
      <c r="B14" s="124" t="s">
        <v>129</v>
      </c>
      <c r="C14" s="125" t="s">
        <v>161</v>
      </c>
      <c r="D14" s="115">
        <v>20700000</v>
      </c>
      <c r="E14" s="126">
        <v>44204</v>
      </c>
      <c r="F14" s="127">
        <v>44207</v>
      </c>
      <c r="G14" s="127">
        <v>44561</v>
      </c>
      <c r="H14" s="122">
        <v>44408</v>
      </c>
      <c r="I14" s="122">
        <v>44408</v>
      </c>
      <c r="J14" s="143"/>
    </row>
    <row r="15" spans="1:10" s="13" customFormat="1" ht="29.25" customHeight="1">
      <c r="A15" s="144">
        <v>12</v>
      </c>
      <c r="B15" s="124" t="s">
        <v>182</v>
      </c>
      <c r="C15" s="125" t="s">
        <v>175</v>
      </c>
      <c r="D15" s="115">
        <v>9006000</v>
      </c>
      <c r="E15" s="126">
        <v>44377</v>
      </c>
      <c r="F15" s="127">
        <v>44378</v>
      </c>
      <c r="G15" s="127">
        <v>44561</v>
      </c>
      <c r="H15" s="127">
        <v>44408</v>
      </c>
      <c r="I15" s="127">
        <v>44408</v>
      </c>
      <c r="J15" s="145"/>
    </row>
    <row r="16" spans="1:10" s="13" customFormat="1" ht="29.25" customHeight="1" thickBot="1">
      <c r="A16" s="128">
        <v>13</v>
      </c>
      <c r="B16" s="129" t="s">
        <v>176</v>
      </c>
      <c r="C16" s="130" t="s">
        <v>177</v>
      </c>
      <c r="D16" s="120">
        <v>9450000</v>
      </c>
      <c r="E16" s="131">
        <v>44299</v>
      </c>
      <c r="F16" s="132">
        <v>44301</v>
      </c>
      <c r="G16" s="132">
        <v>44561</v>
      </c>
      <c r="H16" s="132">
        <v>44389</v>
      </c>
      <c r="I16" s="132">
        <v>44392</v>
      </c>
      <c r="J16" s="133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B1" sqref="B1:J1"/>
    </sheetView>
  </sheetViews>
  <sheetFormatPr defaultRowHeight="13.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>
      <c r="B1" s="174" t="s">
        <v>178</v>
      </c>
      <c r="C1" s="174"/>
      <c r="D1" s="174"/>
      <c r="E1" s="174"/>
      <c r="F1" s="174"/>
      <c r="G1" s="174"/>
      <c r="H1" s="174"/>
      <c r="I1" s="174"/>
      <c r="J1" s="174"/>
    </row>
    <row r="2" spans="1:10" ht="26.25" thickBot="1">
      <c r="B2" s="175" t="s">
        <v>21</v>
      </c>
      <c r="C2" s="175"/>
      <c r="D2" s="40"/>
      <c r="E2" s="45"/>
      <c r="F2" s="45"/>
      <c r="G2" s="45"/>
      <c r="H2" s="45"/>
      <c r="I2" s="45"/>
      <c r="J2" s="46" t="s">
        <v>16</v>
      </c>
    </row>
    <row r="3" spans="1:10" ht="26.25" customHeight="1">
      <c r="A3" s="47" t="s">
        <v>117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6.25" customHeight="1">
      <c r="A4" s="102">
        <v>1</v>
      </c>
      <c r="B4" s="3" t="s">
        <v>19</v>
      </c>
      <c r="C4" s="106" t="s">
        <v>128</v>
      </c>
      <c r="D4" s="107" t="s">
        <v>22</v>
      </c>
      <c r="E4" s="108">
        <v>6600000</v>
      </c>
      <c r="F4" s="109"/>
      <c r="G4" s="109">
        <f>550000*7</f>
        <v>3850000</v>
      </c>
      <c r="H4" s="109"/>
      <c r="I4" s="109">
        <f>550000*7</f>
        <v>3850000</v>
      </c>
      <c r="J4" s="110" t="s">
        <v>179</v>
      </c>
    </row>
    <row r="5" spans="1:10" ht="26.25" customHeight="1">
      <c r="A5" s="111">
        <v>2</v>
      </c>
      <c r="B5" s="3" t="s">
        <v>19</v>
      </c>
      <c r="C5" s="106" t="s">
        <v>130</v>
      </c>
      <c r="D5" s="112" t="s">
        <v>131</v>
      </c>
      <c r="E5" s="109">
        <v>3240000</v>
      </c>
      <c r="F5" s="109"/>
      <c r="G5" s="109">
        <f>270000*7</f>
        <v>1890000</v>
      </c>
      <c r="H5" s="109"/>
      <c r="I5" s="109">
        <f>270000*7</f>
        <v>1890000</v>
      </c>
      <c r="J5" s="110" t="s">
        <v>179</v>
      </c>
    </row>
    <row r="6" spans="1:10" ht="26.25" customHeight="1">
      <c r="A6" s="111">
        <v>3</v>
      </c>
      <c r="B6" s="3" t="s">
        <v>19</v>
      </c>
      <c r="C6" s="106" t="s">
        <v>132</v>
      </c>
      <c r="D6" s="107" t="s">
        <v>133</v>
      </c>
      <c r="E6" s="108">
        <v>2580000</v>
      </c>
      <c r="F6" s="109"/>
      <c r="G6" s="109">
        <f>215000*7</f>
        <v>1505000</v>
      </c>
      <c r="H6" s="109"/>
      <c r="I6" s="109">
        <f>215000*7</f>
        <v>1505000</v>
      </c>
      <c r="J6" s="110" t="s">
        <v>180</v>
      </c>
    </row>
    <row r="7" spans="1:10" ht="26.25" customHeight="1">
      <c r="A7" s="111">
        <v>4</v>
      </c>
      <c r="B7" s="3" t="s">
        <v>19</v>
      </c>
      <c r="C7" s="113" t="s">
        <v>134</v>
      </c>
      <c r="D7" s="112" t="s">
        <v>135</v>
      </c>
      <c r="E7" s="109">
        <v>2112000</v>
      </c>
      <c r="F7" s="109"/>
      <c r="G7" s="109">
        <f>176000*7</f>
        <v>1232000</v>
      </c>
      <c r="H7" s="109"/>
      <c r="I7" s="109">
        <f>176000*7</f>
        <v>1232000</v>
      </c>
      <c r="J7" s="110" t="s">
        <v>181</v>
      </c>
    </row>
    <row r="8" spans="1:10" ht="26.25" customHeight="1">
      <c r="A8" s="111">
        <v>5</v>
      </c>
      <c r="B8" s="3" t="s">
        <v>19</v>
      </c>
      <c r="C8" s="106" t="s">
        <v>146</v>
      </c>
      <c r="D8" s="107" t="s">
        <v>148</v>
      </c>
      <c r="E8" s="108">
        <v>765600</v>
      </c>
      <c r="F8" s="109"/>
      <c r="G8" s="109">
        <f>63800*7</f>
        <v>446600</v>
      </c>
      <c r="H8" s="109"/>
      <c r="I8" s="109">
        <f>63800*7</f>
        <v>446600</v>
      </c>
      <c r="J8" s="110" t="s">
        <v>180</v>
      </c>
    </row>
    <row r="9" spans="1:10" ht="26.25" customHeight="1">
      <c r="A9" s="111">
        <v>6</v>
      </c>
      <c r="B9" s="3" t="s">
        <v>19</v>
      </c>
      <c r="C9" s="114" t="s">
        <v>147</v>
      </c>
      <c r="D9" s="107" t="s">
        <v>142</v>
      </c>
      <c r="E9" s="108">
        <v>11376410</v>
      </c>
      <c r="F9" s="109"/>
      <c r="G9" s="109">
        <f>949290+947920*6</f>
        <v>6636810</v>
      </c>
      <c r="H9" s="109"/>
      <c r="I9" s="109">
        <f>949290+947920*6</f>
        <v>6636810</v>
      </c>
      <c r="J9" s="110" t="s">
        <v>180</v>
      </c>
    </row>
    <row r="10" spans="1:10" ht="26.25" customHeight="1">
      <c r="A10" s="111">
        <v>7</v>
      </c>
      <c r="B10" s="3" t="s">
        <v>19</v>
      </c>
      <c r="C10" s="106" t="s">
        <v>149</v>
      </c>
      <c r="D10" s="112" t="s">
        <v>144</v>
      </c>
      <c r="E10" s="109">
        <v>2520000</v>
      </c>
      <c r="F10" s="109"/>
      <c r="G10" s="109">
        <f>210000*7</f>
        <v>1470000</v>
      </c>
      <c r="H10" s="109"/>
      <c r="I10" s="109">
        <f>210000*7</f>
        <v>1470000</v>
      </c>
      <c r="J10" s="110" t="s">
        <v>179</v>
      </c>
    </row>
    <row r="11" spans="1:10" ht="26.25" customHeight="1">
      <c r="A11" s="111">
        <v>8</v>
      </c>
      <c r="B11" s="3" t="s">
        <v>150</v>
      </c>
      <c r="C11" s="106" t="s">
        <v>151</v>
      </c>
      <c r="D11" s="112" t="s">
        <v>152</v>
      </c>
      <c r="E11" s="109">
        <v>1200000</v>
      </c>
      <c r="F11" s="109"/>
      <c r="G11" s="109">
        <f>100000*7</f>
        <v>700000</v>
      </c>
      <c r="H11" s="109"/>
      <c r="I11" s="109">
        <f>100000*7</f>
        <v>700000</v>
      </c>
      <c r="J11" s="110" t="s">
        <v>180</v>
      </c>
    </row>
    <row r="12" spans="1:10" ht="26.25" customHeight="1">
      <c r="A12" s="111">
        <v>9</v>
      </c>
      <c r="B12" s="3" t="s">
        <v>160</v>
      </c>
      <c r="C12" s="106" t="s">
        <v>154</v>
      </c>
      <c r="D12" s="112" t="s">
        <v>156</v>
      </c>
      <c r="E12" s="109">
        <v>833987000</v>
      </c>
      <c r="F12" s="109"/>
      <c r="G12" s="109">
        <f>39189210+40281420+38702910+38702910+50428450+53613620+51380670</f>
        <v>312299190</v>
      </c>
      <c r="H12" s="109"/>
      <c r="I12" s="109">
        <f>39189210+40281420+38702910+38702910+50428450+53613620+51380670</f>
        <v>312299190</v>
      </c>
      <c r="J12" s="110" t="s">
        <v>180</v>
      </c>
    </row>
    <row r="13" spans="1:10" s="148" customFormat="1" ht="26.25" customHeight="1">
      <c r="A13" s="111">
        <v>10</v>
      </c>
      <c r="B13" s="3" t="s">
        <v>160</v>
      </c>
      <c r="C13" s="106" t="s">
        <v>157</v>
      </c>
      <c r="D13" s="112" t="s">
        <v>158</v>
      </c>
      <c r="E13" s="109">
        <v>40500000</v>
      </c>
      <c r="F13" s="109"/>
      <c r="G13" s="109">
        <f>2178000+2997000+3487500+2916000+2448000+3051000+2362500</f>
        <v>19440000</v>
      </c>
      <c r="H13" s="109"/>
      <c r="I13" s="109">
        <f>2178000+2997000+3487500+2916000+2448000+3051000+2362500</f>
        <v>19440000</v>
      </c>
      <c r="J13" s="110" t="s">
        <v>180</v>
      </c>
    </row>
    <row r="14" spans="1:10" s="148" customFormat="1" ht="26.25" customHeight="1">
      <c r="A14" s="111">
        <v>11</v>
      </c>
      <c r="B14" s="149" t="s">
        <v>138</v>
      </c>
      <c r="C14" s="150" t="s">
        <v>139</v>
      </c>
      <c r="D14" s="151" t="s">
        <v>140</v>
      </c>
      <c r="E14" s="152">
        <v>20700000</v>
      </c>
      <c r="F14" s="115"/>
      <c r="G14" s="115">
        <f>1350000+1620000+1980000+1710000+1530000+1935000+1980000</f>
        <v>12105000</v>
      </c>
      <c r="H14" s="115"/>
      <c r="I14" s="115">
        <f>1350000+1620000+1980000+1710000+1530000+1935000+1980000</f>
        <v>12105000</v>
      </c>
      <c r="J14" s="110" t="s">
        <v>179</v>
      </c>
    </row>
    <row r="15" spans="1:10" s="148" customFormat="1" ht="26.25" customHeight="1">
      <c r="A15" s="153">
        <v>12</v>
      </c>
      <c r="B15" s="149" t="s">
        <v>184</v>
      </c>
      <c r="C15" s="124" t="s">
        <v>183</v>
      </c>
      <c r="D15" s="151" t="s">
        <v>186</v>
      </c>
      <c r="E15" s="152">
        <v>2006000</v>
      </c>
      <c r="F15" s="115"/>
      <c r="G15" s="152">
        <v>1501000</v>
      </c>
      <c r="H15" s="152"/>
      <c r="I15" s="152">
        <v>1501000</v>
      </c>
      <c r="J15" s="154" t="s">
        <v>189</v>
      </c>
    </row>
    <row r="16" spans="1:10" ht="26.25" customHeight="1" thickBot="1">
      <c r="A16" s="116">
        <v>13</v>
      </c>
      <c r="B16" s="117" t="s">
        <v>185</v>
      </c>
      <c r="C16" s="118" t="s">
        <v>187</v>
      </c>
      <c r="D16" s="119" t="s">
        <v>188</v>
      </c>
      <c r="E16" s="120">
        <v>9450000</v>
      </c>
      <c r="F16" s="121"/>
      <c r="G16" s="120">
        <f>2025000+2565000+2565000</f>
        <v>7155000</v>
      </c>
      <c r="H16" s="121"/>
      <c r="I16" s="120">
        <f>2025000+2565000+2565000</f>
        <v>7155000</v>
      </c>
      <c r="J16" s="142" t="s">
        <v>190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>
      <c r="A1" s="169" t="s">
        <v>191</v>
      </c>
      <c r="B1" s="169"/>
      <c r="C1" s="169"/>
      <c r="D1" s="169"/>
      <c r="E1" s="169"/>
    </row>
    <row r="2" spans="1:6" ht="26.25" thickBot="1">
      <c r="A2" s="2" t="s">
        <v>34</v>
      </c>
      <c r="B2" s="2"/>
      <c r="C2" s="22"/>
      <c r="D2" s="22"/>
      <c r="E2" s="19" t="s">
        <v>33</v>
      </c>
    </row>
    <row r="3" spans="1:6" ht="21" customHeight="1" thickTop="1">
      <c r="A3" s="179" t="s">
        <v>32</v>
      </c>
      <c r="B3" s="37" t="s">
        <v>31</v>
      </c>
      <c r="C3" s="176" t="s">
        <v>192</v>
      </c>
      <c r="D3" s="177"/>
      <c r="E3" s="178"/>
    </row>
    <row r="4" spans="1:6" ht="21" customHeight="1">
      <c r="A4" s="180"/>
      <c r="B4" s="35" t="s">
        <v>30</v>
      </c>
      <c r="C4" s="87">
        <v>1150000</v>
      </c>
      <c r="D4" s="35" t="s">
        <v>118</v>
      </c>
      <c r="E4" s="23">
        <v>1100000</v>
      </c>
    </row>
    <row r="5" spans="1:6" ht="21" customHeight="1">
      <c r="A5" s="180"/>
      <c r="B5" s="35" t="s">
        <v>29</v>
      </c>
      <c r="C5" s="134">
        <f>E4/C4</f>
        <v>0.95652173913043481</v>
      </c>
      <c r="D5" s="35" t="s">
        <v>28</v>
      </c>
      <c r="E5" s="23">
        <v>1100000</v>
      </c>
    </row>
    <row r="6" spans="1:6" ht="21" customHeight="1">
      <c r="A6" s="180"/>
      <c r="B6" s="35" t="s">
        <v>27</v>
      </c>
      <c r="C6" s="28" t="s">
        <v>193</v>
      </c>
      <c r="D6" s="35" t="s">
        <v>119</v>
      </c>
      <c r="E6" s="38" t="s">
        <v>194</v>
      </c>
      <c r="F6" s="13" t="s">
        <v>86</v>
      </c>
    </row>
    <row r="7" spans="1:6" ht="21" customHeight="1">
      <c r="A7" s="180"/>
      <c r="B7" s="35" t="s">
        <v>26</v>
      </c>
      <c r="C7" s="21" t="s">
        <v>166</v>
      </c>
      <c r="D7" s="35" t="s">
        <v>120</v>
      </c>
      <c r="E7" s="38" t="s">
        <v>195</v>
      </c>
    </row>
    <row r="8" spans="1:6" ht="21" customHeight="1">
      <c r="A8" s="180"/>
      <c r="B8" s="35" t="s">
        <v>25</v>
      </c>
      <c r="C8" s="21" t="s">
        <v>167</v>
      </c>
      <c r="D8" s="35" t="s">
        <v>24</v>
      </c>
      <c r="E8" s="24" t="s">
        <v>196</v>
      </c>
    </row>
    <row r="9" spans="1:6" ht="21" customHeight="1" thickBot="1">
      <c r="A9" s="181"/>
      <c r="B9" s="36" t="s">
        <v>23</v>
      </c>
      <c r="C9" s="20" t="s">
        <v>168</v>
      </c>
      <c r="D9" s="36" t="s">
        <v>162</v>
      </c>
      <c r="E9" s="33" t="s">
        <v>199</v>
      </c>
    </row>
    <row r="10" spans="1:6" ht="14.25" thickTop="1"/>
  </sheetData>
  <mergeCells count="3">
    <mergeCell ref="C3:E3"/>
    <mergeCell ref="A3:A9"/>
    <mergeCell ref="A1:E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70" zoomScaleNormal="70" workbookViewId="0">
      <selection sqref="A1:F1"/>
    </sheetView>
  </sheetViews>
  <sheetFormatPr defaultRowHeight="13.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>
      <c r="A1" s="169" t="s">
        <v>122</v>
      </c>
      <c r="B1" s="169"/>
      <c r="C1" s="169"/>
      <c r="D1" s="169"/>
      <c r="E1" s="169"/>
      <c r="F1" s="169"/>
    </row>
    <row r="2" spans="1:6" ht="26.25" thickBot="1">
      <c r="A2" s="93" t="s">
        <v>121</v>
      </c>
      <c r="B2" s="27"/>
      <c r="C2" s="26"/>
      <c r="D2" s="26"/>
      <c r="E2" s="22"/>
      <c r="F2" s="25" t="s">
        <v>123</v>
      </c>
    </row>
    <row r="3" spans="1:6" ht="25.5" customHeight="1" thickTop="1">
      <c r="A3" s="84" t="s">
        <v>45</v>
      </c>
      <c r="B3" s="182" t="s">
        <v>165</v>
      </c>
      <c r="C3" s="183"/>
      <c r="D3" s="183"/>
      <c r="E3" s="183"/>
      <c r="F3" s="184"/>
    </row>
    <row r="4" spans="1:6" ht="25.5" customHeight="1">
      <c r="A4" s="185" t="s">
        <v>44</v>
      </c>
      <c r="B4" s="188" t="s">
        <v>27</v>
      </c>
      <c r="C4" s="188" t="s">
        <v>124</v>
      </c>
      <c r="D4" s="85" t="s">
        <v>43</v>
      </c>
      <c r="E4" s="85" t="s">
        <v>28</v>
      </c>
      <c r="F4" s="86" t="s">
        <v>42</v>
      </c>
    </row>
    <row r="5" spans="1:6" ht="25.5" customHeight="1">
      <c r="A5" s="186"/>
      <c r="B5" s="189"/>
      <c r="C5" s="190"/>
      <c r="D5" s="85" t="s">
        <v>41</v>
      </c>
      <c r="E5" s="85" t="s">
        <v>40</v>
      </c>
      <c r="F5" s="86" t="s">
        <v>39</v>
      </c>
    </row>
    <row r="6" spans="1:6" ht="39" customHeight="1">
      <c r="A6" s="187"/>
      <c r="B6" s="100" t="s">
        <v>193</v>
      </c>
      <c r="C6" s="99" t="s">
        <v>197</v>
      </c>
      <c r="D6" s="103">
        <v>1150000</v>
      </c>
      <c r="E6" s="103">
        <v>1100000</v>
      </c>
      <c r="F6" s="104">
        <f>E6/D6</f>
        <v>0.95652173913043481</v>
      </c>
    </row>
    <row r="7" spans="1:6" ht="25.5" customHeight="1">
      <c r="A7" s="185" t="s">
        <v>24</v>
      </c>
      <c r="B7" s="85" t="s">
        <v>38</v>
      </c>
      <c r="C7" s="92" t="s">
        <v>125</v>
      </c>
      <c r="D7" s="197" t="s">
        <v>37</v>
      </c>
      <c r="E7" s="198"/>
      <c r="F7" s="199"/>
    </row>
    <row r="8" spans="1:6" ht="25.5" customHeight="1">
      <c r="A8" s="187"/>
      <c r="B8" s="88" t="s">
        <v>196</v>
      </c>
      <c r="C8" s="89" t="s">
        <v>200</v>
      </c>
      <c r="D8" s="200" t="s">
        <v>198</v>
      </c>
      <c r="E8" s="201"/>
      <c r="F8" s="202"/>
    </row>
    <row r="9" spans="1:6" ht="25.5" customHeight="1">
      <c r="A9" s="91" t="s">
        <v>126</v>
      </c>
      <c r="B9" s="191" t="s">
        <v>169</v>
      </c>
      <c r="C9" s="192"/>
      <c r="D9" s="192"/>
      <c r="E9" s="192"/>
      <c r="F9" s="193"/>
    </row>
    <row r="10" spans="1:6" ht="25.5" customHeight="1">
      <c r="A10" s="91" t="s">
        <v>36</v>
      </c>
      <c r="B10" s="191" t="s">
        <v>170</v>
      </c>
      <c r="C10" s="192"/>
      <c r="D10" s="192"/>
      <c r="E10" s="192"/>
      <c r="F10" s="193"/>
    </row>
    <row r="11" spans="1:6" ht="25.5" customHeight="1" thickBot="1">
      <c r="A11" s="90" t="s">
        <v>35</v>
      </c>
      <c r="B11" s="194"/>
      <c r="C11" s="195"/>
      <c r="D11" s="195"/>
      <c r="E11" s="195"/>
      <c r="F11" s="196"/>
    </row>
    <row r="12" spans="1:6" ht="14.25" thickTop="1"/>
  </sheetData>
  <mergeCells count="11">
    <mergeCell ref="B9:F9"/>
    <mergeCell ref="B10:F10"/>
    <mergeCell ref="B11:F11"/>
    <mergeCell ref="A7:A8"/>
    <mergeCell ref="D7:F7"/>
    <mergeCell ref="D8:F8"/>
    <mergeCell ref="A1:F1"/>
    <mergeCell ref="B3:F3"/>
    <mergeCell ref="A4:A6"/>
    <mergeCell ref="B4:B5"/>
    <mergeCell ref="C4:C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2021-08-12T08:08:24Z</dcterms:modified>
</cp:coreProperties>
</file>