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9. 2020. 9월 계약정보공개(2020.09.08.)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5" i="6" l="1"/>
  <c r="F12" i="6"/>
  <c r="F17" i="6"/>
  <c r="F16" i="6"/>
  <c r="F15" i="6"/>
  <c r="F14" i="6"/>
  <c r="F13" i="6"/>
  <c r="F10" i="6"/>
  <c r="F11" i="6"/>
  <c r="F6" i="6"/>
  <c r="F4" i="6"/>
  <c r="F19" i="6"/>
  <c r="H19" i="6" s="1"/>
  <c r="I4" i="10" l="1"/>
  <c r="F9" i="6" l="1"/>
  <c r="F8" i="6"/>
  <c r="F7" i="6"/>
  <c r="M5" i="4" l="1"/>
  <c r="M7" i="4"/>
  <c r="P7" i="4"/>
  <c r="M8" i="4"/>
  <c r="P8" i="4"/>
  <c r="M9" i="4"/>
  <c r="P9" i="4"/>
  <c r="H13" i="6" l="1"/>
  <c r="H14" i="6"/>
  <c r="H15" i="6"/>
  <c r="H16" i="6"/>
  <c r="H17" i="6"/>
  <c r="H10" i="6" l="1"/>
  <c r="P18" i="4"/>
  <c r="M10" i="4"/>
  <c r="M11" i="4"/>
  <c r="M14" i="4"/>
  <c r="M15" i="4"/>
  <c r="M16" i="4"/>
  <c r="M17" i="4"/>
  <c r="M18" i="4"/>
  <c r="P10" i="4"/>
  <c r="P11" i="4"/>
  <c r="P14" i="4"/>
  <c r="P15" i="4"/>
  <c r="P16" i="4"/>
  <c r="P17" i="4"/>
  <c r="M13" i="4"/>
  <c r="M12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<sst xmlns="http://schemas.openxmlformats.org/spreadsheetml/2006/main" count="594" uniqueCount="310">
  <si>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</si>
  <si>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</si>
  <si>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</si>
  <si>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</si>
  <si>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</si>
  <si>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</si>
  <si>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</si>
  <si>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</si>
  <si>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</si>
  <si>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</si>
  <si>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</si>
  <si>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</si>
  <si>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</si>
  <si>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</si>
  <si>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</si>
  <si>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</si>
  <si>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</si>
  <si>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</si>
  <si>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</si>
  <si>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</si>
  <si>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</si>
  <si>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</si>
  <si>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</si>
  <si>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</si>
  <si>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</si>
  <si>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</si>
  <si>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</si>
  <si>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</si>
  <si>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</si>
  <si>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</si>
  <si>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</si>
  <si>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</si>
  <si>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</si>
  <si>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</si>
  <si>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</si>
  <si>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</si>
  <si>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</si>
  <si>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</si>
  <si>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</si>
  <si>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</si>
  <si>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</si>
  <si>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</si>
  <si>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</si>
  <si>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</si>
  <si>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</si>
  <si>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</si>
  <si>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</si>
  <si>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</si>
  <si>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</si>
  <si>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</si>
  <si>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</si>
  <si>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</si>
  <si>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</si>
  <si>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</si>
  <si>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</si>
  <si>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</si>
  <si>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</si>
  <si>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</si>
  <si>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</si>
  <si>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</si>
  <si>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</si>
  <si>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</si>
  <si>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</si>
  <si>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</si>
  <si>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</si>
  <si>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</si>
  <si>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</si>
  <si>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</si>
  <si>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</si>
  <si>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</si>
  <si>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</si>
  <si>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</si>
  <si>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</si>
  <si>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</si>
  <si>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</si>
  <si>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</si>
  <si>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</si>
  <si>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</si>
  <si>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</si>
  <si>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</si>
  <si>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</si>
  <si>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</si>
  <si>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</si>
  <si>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</si>
  <si>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</si>
  <si>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</si>
  <si>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</si>
  <si>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</si>
  <si>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</si>
  <si>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</si>
  <si>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</si>
  <si>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</si>
  <si>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</si>
  <si>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</si>
  <si>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</si>
  <si>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</si>
  <si>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</si>
  <si>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</si>
  <si>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</si>
  <si>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</si>
  <si>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</si>
  <si>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</si>
  <si>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수의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</si>
  <si>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</si>
  <si>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</si>
  <si>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</si>
  <si>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</si>
  <si>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</si>
  <si>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</si>
  <si>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</si>
  <si>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</si>
  <si>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</si>
  <si>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</si>
  <si>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</si>
  <si>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</si>
  <si>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</si>
  <si>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</si>
  <si>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</si>
  <si>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</si>
  <si>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</si>
  <si>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</si>
  <si>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</si>
  <si>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</si>
  <si>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</si>
  <si>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</si>
  <si>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</si>
  <si>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</si>
  <si>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</si>
  <si>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</si>
  <si>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</si>
  <si>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</si>
  <si>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</si>
  <si>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</si>
  <si>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</si>
  <si>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</si>
  <si>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</si>
  <si>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</si>
  <si>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</si>
  <si>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</si>
  <si>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</si>
  <si>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</si>
  <si>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</si>
  <si>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</si>
  <si>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</si>
  <si>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</si>
  <si>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</si>
  <si>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</si>
  <si>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</si>
  <si>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</si>
  <si>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</si>
  <si>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</si>
  <si>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</si>
  <si>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</si>
  <si>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</si>
  <si>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</si>
  <si>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</si>
  <si>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</si>
  <si>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</si>
  <si>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</si>
  <si>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</si>
  <si>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</si>
  <si>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</si>
  <si>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</si>
  <si>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</si>
  <si>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</si>
  <si>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</si>
  <si>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</si>
  <si>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</si>
  <si>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</si>
  <si>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</si>
  <si>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</si>
  <si>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</si>
  <si>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</si>
  <si>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</si>
  <si>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</si>
  <si>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</si>
  <si>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</si>
  <si>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</si>
  <si>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</si>
  <si>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수의계약</t>
  </si>
  <si>
    <t>청소년사업지원본부</t>
  </si>
  <si>
    <t>김미영</t>
  </si>
  <si>
    <t>031-729-9073</t>
  </si>
  <si>
    <t>퇴직연금제도 사업자 선정</t>
  </si>
  <si>
    <t>김현정</t>
  </si>
  <si>
    <t>031-729-9065</t>
  </si>
  <si>
    <t>성남시청소년토크콘서트 프로그램 위탁</t>
    <phoneticPr fontId="2" type="noConversion"/>
  </si>
  <si>
    <t>성남시청소년토크콘서트 영상장비 임차</t>
    <phoneticPr fontId="2" type="noConversion"/>
  </si>
  <si>
    <t>지방계약법 시행령 제25조 1항</t>
    <phoneticPr fontId="2" type="noConversion"/>
  </si>
  <si>
    <t>성남시청소년재단</t>
    <phoneticPr fontId="2" type="noConversion"/>
  </si>
  <si>
    <t>분당야탑청소년수련관</t>
    <phoneticPr fontId="2" type="noConversion"/>
  </si>
  <si>
    <t>9월</t>
    <phoneticPr fontId="2" type="noConversion"/>
  </si>
  <si>
    <t>9월</t>
  </si>
  <si>
    <t>김보희</t>
  </si>
  <si>
    <t>031-729-9042</t>
  </si>
  <si>
    <t>인터넷망 사용 신청(2021~2023년)</t>
  </si>
  <si>
    <t>수의계약</t>
    <phoneticPr fontId="2" type="noConversion"/>
  </si>
  <si>
    <t>전혜진</t>
  </si>
  <si>
    <t>031-729-9056</t>
  </si>
  <si>
    <t>인터넷전화 사용 신청(2021~2023년)</t>
  </si>
  <si>
    <t>블로그 디자인 개편 용역</t>
    <phoneticPr fontId="2" type="noConversion"/>
  </si>
  <si>
    <t>장은지</t>
    <phoneticPr fontId="2" type="noConversion"/>
  </si>
  <si>
    <t>031-729-9023</t>
    <phoneticPr fontId="2" type="noConversion"/>
  </si>
  <si>
    <t>재단 유튜브 영상 제작</t>
    <phoneticPr fontId="2" type="noConversion"/>
  </si>
  <si>
    <t>성남청소년균형동반협의체 홍보영상 제작</t>
    <phoneticPr fontId="2" type="noConversion"/>
  </si>
  <si>
    <t>정해원</t>
    <phoneticPr fontId="2" type="noConversion"/>
  </si>
  <si>
    <t>031-729-9021</t>
    <phoneticPr fontId="2" type="noConversion"/>
  </si>
  <si>
    <t>2020년도 제4회 추가경정 예산서 작성</t>
    <phoneticPr fontId="2" type="noConversion"/>
  </si>
  <si>
    <t>수의총액</t>
  </si>
  <si>
    <t>10절</t>
  </si>
  <si>
    <t>부</t>
  </si>
  <si>
    <t>김민경</t>
  </si>
  <si>
    <t>031-729-9012</t>
  </si>
  <si>
    <t>9월</t>
    <phoneticPr fontId="2" type="noConversion"/>
  </si>
  <si>
    <t>성남청년인포 데이터분석 용역</t>
    <phoneticPr fontId="2" type="noConversion"/>
  </si>
  <si>
    <t>한지현</t>
    <phoneticPr fontId="2" type="noConversion"/>
  </si>
  <si>
    <t>031-729-9031</t>
    <phoneticPr fontId="2" type="noConversion"/>
  </si>
  <si>
    <t>청년 온라인커뮤니티 플랫폼 운영 용역</t>
    <phoneticPr fontId="2" type="noConversion"/>
  </si>
  <si>
    <t>NHN과 함께하는 청년 덕후생활(CSR사업) 영상 기획, 제작 및 편집</t>
    <phoneticPr fontId="2" type="noConversion"/>
  </si>
  <si>
    <t>명미경</t>
    <phoneticPr fontId="2" type="noConversion"/>
  </si>
  <si>
    <t>031-729-9033</t>
    <phoneticPr fontId="2" type="noConversion"/>
  </si>
  <si>
    <t>온라인 청·청(청소년·청년) 노동인권 박람회 시스템 이용</t>
    <phoneticPr fontId="2" type="noConversion"/>
  </si>
  <si>
    <t>손세원</t>
    <phoneticPr fontId="2" type="noConversion"/>
  </si>
  <si>
    <t>031-729-9032</t>
    <phoneticPr fontId="2" type="noConversion"/>
  </si>
  <si>
    <t>성남 청년 프리인턴십 프로그램 전문운영</t>
    <phoneticPr fontId="2" type="noConversion"/>
  </si>
  <si>
    <t>분당야탑청소년수련관 디자인 가구 제작 및 설치</t>
    <phoneticPr fontId="2" type="noConversion"/>
  </si>
  <si>
    <t>입찰</t>
    <phoneticPr fontId="2" type="noConversion"/>
  </si>
  <si>
    <t>송승지</t>
    <phoneticPr fontId="2" type="noConversion"/>
  </si>
  <si>
    <t>031-729-9814</t>
    <phoneticPr fontId="2" type="noConversion"/>
  </si>
  <si>
    <t>9~10월</t>
    <phoneticPr fontId="2" type="noConversion"/>
  </si>
  <si>
    <t>예정</t>
    <phoneticPr fontId="2" type="noConversion"/>
  </si>
  <si>
    <t>수의 또는 입찰</t>
  </si>
  <si>
    <t>공방 기계</t>
  </si>
  <si>
    <t>종</t>
  </si>
  <si>
    <t>김성룡</t>
  </si>
  <si>
    <t>031-729-9852</t>
  </si>
  <si>
    <t>도예공방 기자재 구입</t>
    <phoneticPr fontId="2" type="noConversion"/>
  </si>
  <si>
    <t>분당야탑청소년수련관 인테리어공사(건축,기계,조경)</t>
    <phoneticPr fontId="2" type="noConversion"/>
  </si>
  <si>
    <t>건축</t>
    <phoneticPr fontId="2" type="noConversion"/>
  </si>
  <si>
    <t>분당야탑청소년수련관 인테리어공사(전기)</t>
    <phoneticPr fontId="2" type="noConversion"/>
  </si>
  <si>
    <t>전기</t>
    <phoneticPr fontId="2" type="noConversion"/>
  </si>
  <si>
    <t>분당야탑청소년수련관 인테리어공사(소방)</t>
    <phoneticPr fontId="2" type="noConversion"/>
  </si>
  <si>
    <t>소방</t>
    <phoneticPr fontId="2" type="noConversion"/>
  </si>
  <si>
    <t>분당야탑청소년수련관 인테리어공사(통신)</t>
    <phoneticPr fontId="2" type="noConversion"/>
  </si>
  <si>
    <t>통신</t>
    <phoneticPr fontId="2" type="noConversion"/>
  </si>
  <si>
    <t>-이하빈칸-</t>
    <phoneticPr fontId="2" type="noConversion"/>
  </si>
  <si>
    <t>9월</t>
    <phoneticPr fontId="2" type="noConversion"/>
  </si>
  <si>
    <t>제한경쟁</t>
    <phoneticPr fontId="2" type="noConversion"/>
  </si>
  <si>
    <t>-</t>
    <phoneticPr fontId="2" type="noConversion"/>
  </si>
  <si>
    <t>전략경영본부</t>
    <phoneticPr fontId="2" type="noConversion"/>
  </si>
  <si>
    <t>9월</t>
    <phoneticPr fontId="2" type="noConversion"/>
  </si>
  <si>
    <t>수의(2인견적)</t>
    <phoneticPr fontId="2" type="noConversion"/>
  </si>
  <si>
    <t>청소년 자립 전용공간 조성 공사</t>
    <phoneticPr fontId="2" type="noConversion"/>
  </si>
  <si>
    <t>2020.08.28.</t>
    <phoneticPr fontId="2" type="noConversion"/>
  </si>
  <si>
    <t>2020.09.03.</t>
    <phoneticPr fontId="2" type="noConversion"/>
  </si>
  <si>
    <t>실내건축공사업</t>
    <phoneticPr fontId="2" type="noConversion"/>
  </si>
  <si>
    <t>성남시</t>
    <phoneticPr fontId="2" type="noConversion"/>
  </si>
  <si>
    <t>-이하빈칸-</t>
    <phoneticPr fontId="2" type="noConversion"/>
  </si>
  <si>
    <t>2020.09.03.</t>
    <phoneticPr fontId="2" type="noConversion"/>
  </si>
  <si>
    <t>65개사</t>
    <phoneticPr fontId="2" type="noConversion"/>
  </si>
  <si>
    <t>인우드건설㈜</t>
    <phoneticPr fontId="2" type="noConversion"/>
  </si>
  <si>
    <t>(2020. 09. 07.현재 기준 / 단위 : 원)</t>
    <phoneticPr fontId="2" type="noConversion"/>
  </si>
  <si>
    <t>2020.09.01.</t>
  </si>
  <si>
    <t>2020.09.01.</t>
    <phoneticPr fontId="2" type="noConversion"/>
  </si>
  <si>
    <t>2020.08.31.</t>
    <phoneticPr fontId="2" type="noConversion"/>
  </si>
  <si>
    <t>사업지원본부</t>
    <phoneticPr fontId="2" type="noConversion"/>
  </si>
  <si>
    <t>사업지원본부</t>
    <phoneticPr fontId="2" type="noConversion"/>
  </si>
  <si>
    <t>전략경영본부</t>
    <phoneticPr fontId="2" type="noConversion"/>
  </si>
  <si>
    <t xml:space="preserve"> 원격교육 훈련위탁계약</t>
    <phoneticPr fontId="2" type="noConversion"/>
  </si>
  <si>
    <t xml:space="preserve"> (사)대한산업안전협회</t>
    <phoneticPr fontId="2" type="noConversion"/>
  </si>
  <si>
    <t>2019.12.26.</t>
    <phoneticPr fontId="2" type="noConversion"/>
  </si>
  <si>
    <t>2020.06.30.</t>
    <phoneticPr fontId="2" type="noConversion"/>
  </si>
  <si>
    <t>2020.07.01.</t>
  </si>
  <si>
    <t>2020.06.30.</t>
    <phoneticPr fontId="2" type="noConversion"/>
  </si>
  <si>
    <t xml:space="preserve"> 원격교육 훈련위탁계약</t>
  </si>
  <si>
    <t xml:space="preserve"> (사)대한산업안전협회</t>
  </si>
  <si>
    <t>2020.08.11. ~ 2020.08.18.</t>
    <phoneticPr fontId="2" type="noConversion"/>
  </si>
  <si>
    <t>2020.09.02.</t>
    <phoneticPr fontId="2" type="noConversion"/>
  </si>
  <si>
    <t>2020.09.01. ~ 2020.11.30.</t>
    <phoneticPr fontId="2" type="noConversion"/>
  </si>
  <si>
    <t>계약취소(코로나로 인한 취소)</t>
    <phoneticPr fontId="2" type="noConversion"/>
  </si>
  <si>
    <t>2020.08.18.</t>
    <phoneticPr fontId="2" type="noConversion"/>
  </si>
  <si>
    <t>2020.08.06.</t>
    <phoneticPr fontId="2" type="noConversion"/>
  </si>
  <si>
    <t>2020.08.19.</t>
    <phoneticPr fontId="2" type="noConversion"/>
  </si>
  <si>
    <t>2020.08.27.</t>
    <phoneticPr fontId="2" type="noConversion"/>
  </si>
  <si>
    <t>용역</t>
    <phoneticPr fontId="2" type="noConversion"/>
  </si>
  <si>
    <t>인력개발팀(김재철)</t>
    <phoneticPr fontId="2" type="noConversion"/>
  </si>
  <si>
    <t>인력개발팀(정현섭)</t>
    <phoneticPr fontId="2" type="noConversion"/>
  </si>
  <si>
    <t>대외협력팀(장은지)</t>
    <phoneticPr fontId="2" type="noConversion"/>
  </si>
  <si>
    <t>성남형교육지원단 직원 편입 시험 위탁 용역</t>
  </si>
  <si>
    <t>㈜한국인적자원관리원</t>
  </si>
  <si>
    <t>서울특별시 용산구 한강대로46길 19, 4층(한강로2가)</t>
  </si>
  <si>
    <t>신규직원 시설방문 차량 임차계약</t>
  </si>
  <si>
    <t>㈜선진한공여행사</t>
  </si>
  <si>
    <t>경기도 성남시 분당구 서현로 170</t>
  </si>
  <si>
    <t>언론 보도자료 분석 위탁용역</t>
  </si>
  <si>
    <t>㈜오르덴</t>
  </si>
  <si>
    <t>서울시 강동구 강동대로 217, 401층</t>
  </si>
  <si>
    <t>신규직원 시설방문 차량 임차계약</t>
    <phoneticPr fontId="2" type="noConversion"/>
  </si>
  <si>
    <t>2020.08.11. ~ 2020.08.18.</t>
    <phoneticPr fontId="2" type="noConversion"/>
  </si>
  <si>
    <t>2020.09.01. ~ 2020.11.30.</t>
    <phoneticPr fontId="2" type="noConversion"/>
  </si>
  <si>
    <t>성남시청소년재단</t>
    <phoneticPr fontId="2" type="noConversion"/>
  </si>
  <si>
    <t>성남시청소년재단</t>
    <phoneticPr fontId="2" type="noConversion"/>
  </si>
  <si>
    <t>이광래</t>
  </si>
  <si>
    <t>윤두희</t>
  </si>
  <si>
    <t>박현미</t>
  </si>
  <si>
    <t>2020.8.18.기준 적립액
6,622백만원</t>
    <phoneticPr fontId="2" type="noConversion"/>
  </si>
  <si>
    <t>야외목공장 설계 용역</t>
    <phoneticPr fontId="2" type="noConversion"/>
  </si>
  <si>
    <t>정지홍</t>
    <phoneticPr fontId="2" type="noConversion"/>
  </si>
  <si>
    <t>031-729-9612</t>
    <phoneticPr fontId="2" type="noConversion"/>
  </si>
  <si>
    <t>판교청소년수련관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</si>
</sst>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mm&quot;월&quot;\ dd&quot;일&quot;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1" fontId="7" fillId="4" borderId="2" xfId="718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41" fontId="7" fillId="4" borderId="27" xfId="538" applyFont="1" applyFill="1" applyBorder="1" applyAlignment="1">
      <alignment horizontal="center" vertical="center" shrinkToFit="1"/>
    </xf>
    <xf numFmtId="41" fontId="7" fillId="0" borderId="2" xfId="358" applyFont="1" applyBorder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4" borderId="2" xfId="1" applyFont="1" applyFill="1" applyBorder="1" applyAlignment="1" applyProtection="1">
      <alignment horizontal="right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41" fontId="7" fillId="0" borderId="2" xfId="1" applyFont="1" applyBorder="1" applyAlignment="1" applyProtection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4" borderId="27" xfId="0" quotePrefix="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left" vertical="center" shrinkToFit="1"/>
    </xf>
    <xf numFmtId="182" fontId="8" fillId="0" borderId="2" xfId="1" quotePrefix="1" applyNumberFormat="1" applyFont="1" applyFill="1" applyBorder="1" applyAlignment="1" applyProtection="1">
      <alignment horizontal="center" vertical="center" shrinkToFit="1"/>
    </xf>
    <xf numFmtId="10" fontId="8" fillId="0" borderId="0" xfId="0" applyNumberFormat="1" applyFont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18" fillId="0" borderId="0" xfId="0" applyNumberFormat="1" applyFont="1" applyFill="1" applyBorder="1" applyAlignment="1" applyProtection="1">
      <alignment horizontal="centerContinuous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22" fillId="2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2" fillId="2" borderId="7" xfId="0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4" fillId="0" borderId="18" xfId="0" applyNumberFormat="1" applyFont="1" applyBorder="1" applyAlignment="1">
      <alignment horizontal="center" vertical="center" shrinkToFit="1"/>
    </xf>
    <xf numFmtId="10" fontId="24" fillId="0" borderId="7" xfId="0" applyNumberFormat="1" applyFont="1" applyBorder="1" applyAlignment="1">
      <alignment horizontal="center" vertical="center" shrinkToFit="1"/>
    </xf>
    <xf numFmtId="10" fontId="24" fillId="0" borderId="0" xfId="5763" applyNumberFormat="1" applyFont="1" applyAlignment="1">
      <alignment vertical="center"/>
    </xf>
    <xf numFmtId="10" fontId="24" fillId="0" borderId="0" xfId="0" applyNumberFormat="1" applyFont="1" applyAlignment="1">
      <alignment vertical="center"/>
    </xf>
    <xf numFmtId="14" fontId="24" fillId="0" borderId="7" xfId="0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14" fontId="24" fillId="0" borderId="18" xfId="0" applyNumberFormat="1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7" fillId="4" borderId="2" xfId="0" quotePrefix="1" applyNumberFormat="1" applyFont="1" applyFill="1" applyBorder="1" applyAlignment="1">
      <alignment horizontal="left" vertical="center" shrinkToFit="1"/>
    </xf>
    <xf numFmtId="0" fontId="8" fillId="0" borderId="2" xfId="0" applyNumberFormat="1" applyFont="1" applyBorder="1" applyAlignment="1">
      <alignment horizontal="left" vertical="center" shrinkToFit="1"/>
    </xf>
    <xf numFmtId="0" fontId="7" fillId="0" borderId="2" xfId="0" quotePrefix="1" applyNumberFormat="1" applyFont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7" fillId="0" borderId="2" xfId="0" quotePrefix="1" applyNumberFormat="1" applyFont="1" applyFill="1" applyBorder="1" applyAlignment="1">
      <alignment horizontal="left"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41" fontId="7" fillId="4" borderId="2" xfId="1" quotePrefix="1" applyFont="1" applyFill="1" applyBorder="1" applyAlignment="1">
      <alignment horizontal="center" vertical="center" shrinkToFit="1"/>
    </xf>
    <xf numFmtId="41" fontId="7" fillId="4" borderId="2" xfId="1" applyFont="1" applyFill="1" applyBorder="1" applyAlignment="1">
      <alignment horizontal="center" vertical="center" shrinkToFit="1"/>
    </xf>
    <xf numFmtId="41" fontId="8" fillId="0" borderId="2" xfId="1" quotePrefix="1" applyFont="1" applyBorder="1" applyAlignment="1">
      <alignment horizontal="center" vertical="center" shrinkToFit="1"/>
    </xf>
    <xf numFmtId="41" fontId="7" fillId="4" borderId="27" xfId="1" applyFont="1" applyFill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41" fontId="8" fillId="0" borderId="2" xfId="1" applyFont="1" applyBorder="1" applyAlignment="1">
      <alignment shrinkToFit="1"/>
    </xf>
    <xf numFmtId="41" fontId="8" fillId="0" borderId="2" xfId="1" applyFont="1" applyBorder="1" applyAlignment="1">
      <alignment horizontal="center" shrinkToFit="1"/>
    </xf>
    <xf numFmtId="0" fontId="25" fillId="0" borderId="2" xfId="0" applyFont="1" applyFill="1" applyBorder="1" applyAlignment="1">
      <alignment horizontal="center" vertical="center" wrapText="1" shrinkToFit="1"/>
    </xf>
    <xf numFmtId="0" fontId="7" fillId="6" borderId="2" xfId="0" applyNumberFormat="1" applyFont="1" applyFill="1" applyBorder="1" applyAlignment="1" applyProtection="1">
      <alignment horizontal="center" vertical="center" shrinkToFit="1"/>
    </xf>
    <xf numFmtId="177" fontId="7" fillId="6" borderId="2" xfId="0" applyNumberFormat="1" applyFont="1" applyFill="1" applyBorder="1" applyAlignment="1">
      <alignment horizontal="left" vertical="center" shrinkToFit="1"/>
    </xf>
    <xf numFmtId="41" fontId="7" fillId="6" borderId="2" xfId="1" quotePrefix="1" applyFont="1" applyFill="1" applyBorder="1" applyAlignment="1">
      <alignment vertical="center" shrinkToFit="1"/>
    </xf>
    <xf numFmtId="38" fontId="7" fillId="6" borderId="2" xfId="2" applyNumberFormat="1" applyFont="1" applyFill="1" applyBorder="1" applyAlignment="1">
      <alignment horizontal="center" vertical="center" shrinkToFit="1"/>
    </xf>
    <xf numFmtId="177" fontId="7" fillId="6" borderId="2" xfId="0" applyNumberFormat="1" applyFont="1" applyFill="1" applyBorder="1" applyAlignment="1">
      <alignment horizontal="center" vertical="center" shrinkToFit="1"/>
    </xf>
    <xf numFmtId="0" fontId="7" fillId="6" borderId="0" xfId="0" applyFont="1" applyFill="1" applyBorder="1"/>
    <xf numFmtId="0" fontId="7" fillId="6" borderId="0" xfId="0" applyFont="1" applyFill="1"/>
    <xf numFmtId="0" fontId="7" fillId="6" borderId="2" xfId="0" applyNumberFormat="1" applyFont="1" applyFill="1" applyBorder="1" applyAlignment="1">
      <alignment vertical="center" shrinkToFit="1"/>
    </xf>
    <xf numFmtId="41" fontId="7" fillId="6" borderId="2" xfId="1" applyFont="1" applyFill="1" applyBorder="1" applyAlignment="1">
      <alignment horizontal="right" vertical="center" shrinkToFit="1"/>
    </xf>
    <xf numFmtId="41" fontId="7" fillId="6" borderId="2" xfId="1" applyFont="1" applyFill="1" applyBorder="1" applyAlignment="1" applyProtection="1">
      <alignment horizontal="right" vertical="center" shrinkToFit="1"/>
    </xf>
    <xf numFmtId="41" fontId="8" fillId="6" borderId="2" xfId="1" quotePrefix="1" applyFont="1" applyFill="1" applyBorder="1" applyAlignment="1" applyProtection="1">
      <alignment horizontal="right" vertical="center" shrinkToFit="1"/>
    </xf>
    <xf numFmtId="0" fontId="7" fillId="6" borderId="0" xfId="0" applyFont="1" applyFill="1" applyAlignment="1">
      <alignment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41" fontId="7" fillId="0" borderId="2" xfId="1" applyFont="1" applyFill="1" applyBorder="1" applyAlignment="1">
      <alignment horizontal="center" vertical="center" shrinkToFit="1"/>
    </xf>
    <xf numFmtId="176" fontId="7" fillId="4" borderId="2" xfId="1" applyNumberFormat="1" applyFont="1" applyFill="1" applyBorder="1" applyAlignment="1">
      <alignment horizontal="right" vertical="center" shrinkToFi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shrinkToFit="1"/>
    </xf>
    <xf numFmtId="3" fontId="16" fillId="0" borderId="22" xfId="0" applyNumberFormat="1" applyFont="1" applyBorder="1" applyAlignment="1">
      <alignment horizontal="center" vertical="center" shrinkToFit="1"/>
    </xf>
    <xf numFmtId="181" fontId="16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57" customWidth="1"/>
    <col min="2" max="2" width="8.77734375" style="57" customWidth="1"/>
    <col min="3" max="3" width="29.21875" style="95" customWidth="1"/>
    <col min="4" max="4" width="10.88671875" style="57" customWidth="1"/>
    <col min="5" max="7" width="12.44140625" style="57" customWidth="1"/>
    <col min="8" max="8" width="12.44140625" style="58" customWidth="1"/>
    <col min="9" max="9" width="12.44140625" style="57" customWidth="1"/>
    <col min="10" max="10" width="8.88671875" style="34"/>
    <col min="11" max="11" width="11.6640625" style="35" customWidth="1"/>
    <col min="12" max="12" width="6.6640625" style="34" customWidth="1"/>
    <col min="13" max="16384" width="8.88671875" style="49"/>
  </cols>
  <sheetData>
    <row r="1" spans="1:12" ht="36" customHeight="1" x14ac:dyDescent="0.25">
      <c r="A1" s="84" t="s">
        <v>59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</row>
    <row r="2" spans="1:12" ht="24" customHeight="1" x14ac:dyDescent="0.25">
      <c r="A2" s="111" t="s">
        <v>175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65" t="s">
        <v>93</v>
      </c>
    </row>
    <row r="3" spans="1:12" ht="34.5" customHeight="1" x14ac:dyDescent="0.25">
      <c r="A3" s="38" t="s">
        <v>60</v>
      </c>
      <c r="B3" s="38" t="s">
        <v>44</v>
      </c>
      <c r="C3" s="98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178</v>
      </c>
      <c r="I3" s="39" t="s">
        <v>45</v>
      </c>
      <c r="J3" s="39" t="s">
        <v>66</v>
      </c>
      <c r="K3" s="39" t="s">
        <v>67</v>
      </c>
      <c r="L3" s="108" t="s">
        <v>1</v>
      </c>
    </row>
    <row r="4" spans="1:12" s="42" customFormat="1" ht="24" customHeight="1" x14ac:dyDescent="0.25">
      <c r="A4" s="37">
        <v>2020</v>
      </c>
      <c r="B4" s="37" t="s">
        <v>250</v>
      </c>
      <c r="C4" s="167" t="s">
        <v>207</v>
      </c>
      <c r="D4" s="37" t="s">
        <v>208</v>
      </c>
      <c r="E4" s="16" t="s">
        <v>209</v>
      </c>
      <c r="F4" s="40">
        <v>200</v>
      </c>
      <c r="G4" s="37" t="s">
        <v>210</v>
      </c>
      <c r="H4" s="41">
        <v>2000000</v>
      </c>
      <c r="I4" s="37" t="s">
        <v>172</v>
      </c>
      <c r="J4" s="37" t="s">
        <v>211</v>
      </c>
      <c r="K4" s="37" t="s">
        <v>212</v>
      </c>
      <c r="L4" s="37"/>
    </row>
    <row r="5" spans="1:12" s="42" customFormat="1" ht="24" customHeight="1" x14ac:dyDescent="0.25">
      <c r="A5" s="37">
        <v>2020</v>
      </c>
      <c r="B5" s="37" t="s">
        <v>213</v>
      </c>
      <c r="C5" s="167" t="s">
        <v>225</v>
      </c>
      <c r="D5" s="37" t="s">
        <v>226</v>
      </c>
      <c r="E5" s="16"/>
      <c r="F5" s="40"/>
      <c r="G5" s="37"/>
      <c r="H5" s="41">
        <v>242511000</v>
      </c>
      <c r="I5" s="37" t="s">
        <v>190</v>
      </c>
      <c r="J5" s="37" t="s">
        <v>227</v>
      </c>
      <c r="K5" s="37" t="s">
        <v>228</v>
      </c>
      <c r="L5" s="37"/>
    </row>
    <row r="6" spans="1:12" s="42" customFormat="1" ht="24" customHeight="1" x14ac:dyDescent="0.25">
      <c r="A6" s="37">
        <v>2020</v>
      </c>
      <c r="B6" s="37" t="s">
        <v>229</v>
      </c>
      <c r="C6" s="167" t="s">
        <v>241</v>
      </c>
      <c r="D6" s="37" t="s">
        <v>226</v>
      </c>
      <c r="E6" s="16"/>
      <c r="F6" s="40"/>
      <c r="G6" s="37"/>
      <c r="H6" s="41">
        <v>100000000</v>
      </c>
      <c r="I6" s="37" t="s">
        <v>190</v>
      </c>
      <c r="J6" s="37" t="s">
        <v>227</v>
      </c>
      <c r="K6" s="37" t="s">
        <v>228</v>
      </c>
      <c r="L6" s="37" t="s">
        <v>230</v>
      </c>
    </row>
    <row r="7" spans="1:12" s="42" customFormat="1" ht="24" customHeight="1" x14ac:dyDescent="0.25">
      <c r="A7" s="37">
        <v>2020</v>
      </c>
      <c r="B7" s="37" t="s">
        <v>192</v>
      </c>
      <c r="C7" s="167" t="s">
        <v>236</v>
      </c>
      <c r="D7" s="37" t="s">
        <v>231</v>
      </c>
      <c r="E7" s="16" t="s">
        <v>232</v>
      </c>
      <c r="F7" s="40">
        <v>7</v>
      </c>
      <c r="G7" s="37" t="s">
        <v>233</v>
      </c>
      <c r="H7" s="41">
        <v>23200000</v>
      </c>
      <c r="I7" s="37" t="s">
        <v>190</v>
      </c>
      <c r="J7" s="37" t="s">
        <v>234</v>
      </c>
      <c r="K7" s="37" t="s">
        <v>235</v>
      </c>
      <c r="L7" s="37"/>
    </row>
    <row r="8" spans="1:12" s="42" customFormat="1" ht="24" customHeight="1" x14ac:dyDescent="0.25">
      <c r="A8" s="37"/>
      <c r="B8" s="37"/>
      <c r="C8" s="169" t="s">
        <v>245</v>
      </c>
      <c r="D8" s="40"/>
      <c r="E8" s="16"/>
      <c r="F8" s="40"/>
      <c r="G8" s="37"/>
      <c r="H8" s="41"/>
      <c r="I8" s="37"/>
      <c r="J8" s="37"/>
      <c r="K8" s="37"/>
      <c r="L8" s="37"/>
    </row>
    <row r="9" spans="1:12" s="42" customFormat="1" ht="24" customHeight="1" x14ac:dyDescent="0.25">
      <c r="A9" s="37"/>
      <c r="B9" s="37"/>
      <c r="C9" s="168"/>
      <c r="D9" s="40"/>
      <c r="E9" s="16"/>
      <c r="F9" s="40"/>
      <c r="G9" s="37"/>
      <c r="H9" s="41"/>
      <c r="I9" s="37"/>
      <c r="J9" s="37"/>
      <c r="K9" s="37"/>
      <c r="L9" s="37"/>
    </row>
    <row r="10" spans="1:12" s="42" customFormat="1" ht="24" customHeight="1" x14ac:dyDescent="0.25">
      <c r="A10" s="37"/>
      <c r="B10" s="129"/>
      <c r="C10" s="168"/>
      <c r="D10" s="37"/>
      <c r="E10" s="16"/>
      <c r="F10" s="40"/>
      <c r="G10" s="37"/>
      <c r="H10" s="41"/>
      <c r="I10" s="37"/>
      <c r="J10" s="37"/>
      <c r="K10" s="37"/>
      <c r="L10" s="37"/>
    </row>
    <row r="11" spans="1:12" s="42" customFormat="1" ht="24" customHeight="1" x14ac:dyDescent="0.25">
      <c r="A11" s="37"/>
      <c r="B11" s="129"/>
      <c r="C11" s="167"/>
      <c r="D11" s="37"/>
      <c r="E11" s="16"/>
      <c r="F11" s="40"/>
      <c r="G11" s="37"/>
      <c r="H11" s="43"/>
      <c r="I11" s="37"/>
      <c r="J11" s="37"/>
      <c r="K11" s="37"/>
      <c r="L11" s="37"/>
    </row>
    <row r="12" spans="1:12" s="42" customFormat="1" ht="24" customHeight="1" x14ac:dyDescent="0.25">
      <c r="A12" s="37"/>
      <c r="B12" s="129"/>
      <c r="C12" s="138"/>
      <c r="D12" s="37"/>
      <c r="E12" s="16"/>
      <c r="F12" s="40"/>
      <c r="G12" s="37"/>
      <c r="H12" s="43"/>
      <c r="I12" s="37"/>
      <c r="J12" s="37"/>
      <c r="K12" s="37"/>
      <c r="L12" s="37"/>
    </row>
    <row r="13" spans="1:12" s="42" customFormat="1" ht="24" customHeight="1" x14ac:dyDescent="0.25">
      <c r="A13" s="37"/>
      <c r="B13" s="129"/>
      <c r="C13" s="92"/>
      <c r="D13" s="44"/>
      <c r="E13" s="45"/>
      <c r="F13" s="44"/>
      <c r="G13" s="37"/>
      <c r="H13" s="51"/>
      <c r="I13" s="37"/>
      <c r="J13" s="37"/>
      <c r="K13" s="37"/>
      <c r="L13" s="37"/>
    </row>
    <row r="14" spans="1:12" ht="24" customHeight="1" x14ac:dyDescent="0.25">
      <c r="A14" s="46"/>
      <c r="B14" s="130"/>
      <c r="C14" s="128"/>
      <c r="D14" s="52"/>
      <c r="E14" s="46"/>
      <c r="F14" s="46"/>
      <c r="G14" s="46"/>
      <c r="H14" s="53"/>
      <c r="I14" s="46"/>
      <c r="J14" s="46"/>
      <c r="K14" s="46"/>
      <c r="L14" s="46"/>
    </row>
    <row r="15" spans="1:12" ht="24" customHeight="1" x14ac:dyDescent="0.25">
      <c r="A15" s="13"/>
      <c r="B15" s="13"/>
      <c r="C15" s="93"/>
      <c r="D15" s="13"/>
      <c r="E15" s="13"/>
      <c r="F15" s="13"/>
      <c r="G15" s="13"/>
      <c r="H15" s="54"/>
      <c r="I15" s="13"/>
      <c r="J15" s="13"/>
      <c r="K15" s="13"/>
      <c r="L15" s="13"/>
    </row>
    <row r="16" spans="1:12" ht="24" customHeight="1" x14ac:dyDescent="0.25">
      <c r="A16" s="55"/>
      <c r="B16" s="55"/>
      <c r="C16" s="94"/>
      <c r="D16" s="44"/>
      <c r="E16" s="45"/>
      <c r="F16" s="44"/>
      <c r="G16" s="55"/>
      <c r="H16" s="56"/>
      <c r="I16" s="55"/>
      <c r="J16" s="47"/>
      <c r="K16" s="48"/>
      <c r="L16" s="48"/>
    </row>
    <row r="17" spans="1:12" ht="24" customHeight="1" x14ac:dyDescent="0.25">
      <c r="A17" s="55"/>
      <c r="B17" s="55"/>
      <c r="C17" s="94"/>
      <c r="D17" s="55"/>
      <c r="E17" s="55"/>
      <c r="F17" s="55"/>
      <c r="G17" s="55"/>
      <c r="H17" s="56"/>
      <c r="I17" s="55"/>
      <c r="J17" s="47"/>
      <c r="K17" s="48"/>
      <c r="L17" s="48"/>
    </row>
    <row r="18" spans="1:12" ht="24" customHeight="1" x14ac:dyDescent="0.25">
      <c r="A18" s="55"/>
      <c r="B18" s="55"/>
      <c r="C18" s="94"/>
      <c r="D18" s="55"/>
      <c r="E18" s="55"/>
      <c r="F18" s="55"/>
      <c r="G18" s="55"/>
      <c r="H18" s="56"/>
      <c r="I18" s="55"/>
      <c r="J18" s="47"/>
      <c r="K18" s="48"/>
      <c r="L18" s="4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61" customWidth="1"/>
    <col min="2" max="2" width="42.21875" style="61" customWidth="1"/>
    <col min="3" max="3" width="11.109375" style="61" customWidth="1"/>
    <col min="4" max="4" width="14" style="61" customWidth="1"/>
    <col min="5" max="5" width="9.44140625" style="61" customWidth="1"/>
    <col min="6" max="6" width="14" style="61" customWidth="1"/>
    <col min="7" max="7" width="9.5546875" style="61" customWidth="1"/>
    <col min="8" max="8" width="14" style="61" customWidth="1"/>
    <col min="9" max="9" width="27.21875" style="61" customWidth="1"/>
    <col min="10" max="16384" width="8.88671875" style="57"/>
  </cols>
  <sheetData>
    <row r="1" spans="1:9" s="79" customFormat="1" ht="36" customHeight="1" x14ac:dyDescent="0.55000000000000004">
      <c r="A1" s="231" t="s">
        <v>80</v>
      </c>
      <c r="B1" s="231"/>
      <c r="C1" s="231"/>
      <c r="D1" s="231"/>
      <c r="E1" s="231"/>
      <c r="F1" s="231"/>
      <c r="G1" s="231"/>
      <c r="H1" s="231"/>
      <c r="I1" s="231"/>
    </row>
    <row r="2" spans="1:9" ht="24" customHeight="1" x14ac:dyDescent="0.25">
      <c r="A2" s="166" t="s">
        <v>174</v>
      </c>
      <c r="B2" s="166"/>
      <c r="C2" s="64"/>
      <c r="D2" s="64"/>
      <c r="E2" s="64"/>
      <c r="F2" s="64"/>
      <c r="G2" s="64"/>
      <c r="H2" s="64"/>
      <c r="I2" s="65" t="s">
        <v>92</v>
      </c>
    </row>
    <row r="3" spans="1:9" ht="24" customHeight="1" x14ac:dyDescent="0.25">
      <c r="A3" s="236" t="s">
        <v>3</v>
      </c>
      <c r="B3" s="234" t="s">
        <v>4</v>
      </c>
      <c r="C3" s="234" t="s">
        <v>68</v>
      </c>
      <c r="D3" s="234" t="s">
        <v>82</v>
      </c>
      <c r="E3" s="232" t="s">
        <v>83</v>
      </c>
      <c r="F3" s="233"/>
      <c r="G3" s="232" t="s">
        <v>84</v>
      </c>
      <c r="H3" s="233"/>
      <c r="I3" s="234" t="s">
        <v>81</v>
      </c>
    </row>
    <row r="4" spans="1:9" ht="24" customHeight="1" x14ac:dyDescent="0.25">
      <c r="A4" s="237"/>
      <c r="B4" s="235"/>
      <c r="C4" s="235"/>
      <c r="D4" s="235"/>
      <c r="E4" s="116" t="s">
        <v>88</v>
      </c>
      <c r="F4" s="116" t="s">
        <v>89</v>
      </c>
      <c r="G4" s="116" t="s">
        <v>88</v>
      </c>
      <c r="H4" s="116" t="s">
        <v>89</v>
      </c>
      <c r="I4" s="235"/>
    </row>
    <row r="5" spans="1:9" ht="24" customHeight="1" x14ac:dyDescent="0.25">
      <c r="A5" s="21"/>
      <c r="B5" s="117" t="s">
        <v>101</v>
      </c>
      <c r="C5" s="117"/>
      <c r="D5" s="118"/>
      <c r="E5" s="117"/>
      <c r="F5" s="118"/>
      <c r="G5" s="117"/>
      <c r="H5" s="118"/>
      <c r="I5" s="10"/>
    </row>
    <row r="6" spans="1:9" ht="24" customHeight="1" x14ac:dyDescent="0.25">
      <c r="A6" s="21"/>
      <c r="B6" s="11"/>
      <c r="C6" s="117"/>
      <c r="D6" s="117"/>
      <c r="E6" s="117"/>
      <c r="F6" s="119"/>
      <c r="G6" s="119"/>
      <c r="H6" s="119"/>
      <c r="I6" s="120"/>
    </row>
    <row r="7" spans="1:9" ht="24" customHeight="1" x14ac:dyDescent="0.25">
      <c r="A7" s="21"/>
      <c r="B7" s="11"/>
      <c r="C7" s="119"/>
      <c r="D7" s="119"/>
      <c r="E7" s="119"/>
      <c r="F7" s="119"/>
      <c r="G7" s="119"/>
      <c r="H7" s="119"/>
      <c r="I7" s="120"/>
    </row>
    <row r="8" spans="1:9" ht="24" customHeight="1" x14ac:dyDescent="0.25">
      <c r="A8" s="21"/>
      <c r="B8" s="11"/>
      <c r="C8" s="119"/>
      <c r="D8" s="119"/>
      <c r="E8" s="119"/>
      <c r="F8" s="119"/>
      <c r="G8" s="119"/>
      <c r="H8" s="119"/>
      <c r="I8" s="120"/>
    </row>
    <row r="9" spans="1:9" ht="24" customHeight="1" x14ac:dyDescent="0.25">
      <c r="A9" s="21"/>
      <c r="B9" s="11"/>
      <c r="C9" s="119"/>
      <c r="D9" s="119"/>
      <c r="E9" s="119"/>
      <c r="F9" s="119"/>
      <c r="G9" s="119"/>
      <c r="H9" s="119"/>
      <c r="I9" s="120"/>
    </row>
    <row r="10" spans="1:9" ht="24" customHeight="1" x14ac:dyDescent="0.25">
      <c r="A10" s="21"/>
      <c r="B10" s="11"/>
      <c r="C10" s="119"/>
      <c r="D10" s="119"/>
      <c r="E10" s="119"/>
      <c r="F10" s="119"/>
      <c r="G10" s="119"/>
      <c r="H10" s="119"/>
      <c r="I10" s="120"/>
    </row>
    <row r="11" spans="1:9" ht="24" customHeight="1" x14ac:dyDescent="0.25">
      <c r="A11" s="21"/>
      <c r="B11" s="11"/>
      <c r="C11" s="119"/>
      <c r="D11" s="119"/>
      <c r="E11" s="119"/>
      <c r="F11" s="119"/>
      <c r="G11" s="119"/>
      <c r="H11" s="119"/>
      <c r="I11" s="120"/>
    </row>
    <row r="12" spans="1:9" ht="24" customHeight="1" x14ac:dyDescent="0.25">
      <c r="A12" s="21"/>
      <c r="B12" s="11"/>
      <c r="C12" s="119"/>
      <c r="D12" s="119"/>
      <c r="E12" s="119"/>
      <c r="F12" s="119"/>
      <c r="G12" s="119"/>
      <c r="H12" s="119"/>
      <c r="I12" s="120"/>
    </row>
    <row r="13" spans="1:9" ht="24" customHeight="1" x14ac:dyDescent="0.25">
      <c r="A13" s="21"/>
      <c r="B13" s="6"/>
      <c r="C13" s="119"/>
      <c r="D13" s="119"/>
      <c r="E13" s="119"/>
      <c r="F13" s="119"/>
      <c r="G13" s="119"/>
      <c r="H13" s="119"/>
      <c r="I13" s="120"/>
    </row>
    <row r="14" spans="1:9" ht="24" customHeight="1" x14ac:dyDescent="0.25">
      <c r="A14" s="21"/>
      <c r="B14" s="6"/>
      <c r="C14" s="119"/>
      <c r="D14" s="119"/>
      <c r="E14" s="119"/>
      <c r="F14" s="119"/>
      <c r="G14" s="119"/>
      <c r="H14" s="119"/>
      <c r="I14" s="120"/>
    </row>
    <row r="15" spans="1:9" ht="24" customHeight="1" x14ac:dyDescent="0.25">
      <c r="A15" s="21"/>
      <c r="B15" s="6"/>
      <c r="C15" s="119"/>
      <c r="D15" s="119"/>
      <c r="E15" s="119"/>
      <c r="F15" s="119"/>
      <c r="G15" s="119"/>
      <c r="H15" s="119"/>
      <c r="I15" s="120"/>
    </row>
    <row r="16" spans="1:9" ht="24" customHeight="1" x14ac:dyDescent="0.25">
      <c r="A16" s="21"/>
      <c r="B16" s="6"/>
      <c r="C16" s="121"/>
      <c r="D16" s="121"/>
      <c r="E16" s="121"/>
      <c r="F16" s="121"/>
      <c r="G16" s="121"/>
      <c r="H16" s="121"/>
      <c r="I16" s="120"/>
    </row>
    <row r="17" spans="3:9" ht="24" customHeight="1" x14ac:dyDescent="0.25">
      <c r="C17" s="115"/>
      <c r="D17" s="115"/>
      <c r="E17" s="115"/>
      <c r="F17" s="115"/>
      <c r="G17" s="115"/>
      <c r="H17" s="115"/>
      <c r="I17" s="11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44.21875" style="95" customWidth="1"/>
    <col min="4" max="4" width="10.88671875" style="34" customWidth="1"/>
    <col min="5" max="5" width="12.44140625" style="34" customWidth="1"/>
    <col min="6" max="6" width="13.44140625" style="34" customWidth="1"/>
    <col min="7" max="7" width="11.21875" style="34" customWidth="1"/>
    <col min="8" max="9" width="12.44140625" style="34" customWidth="1"/>
    <col min="10" max="16384" width="8.88671875" style="78"/>
  </cols>
  <sheetData>
    <row r="1" spans="1:12" ht="36" customHeight="1" x14ac:dyDescent="0.15">
      <c r="A1" s="84" t="s">
        <v>74</v>
      </c>
      <c r="B1" s="84"/>
      <c r="C1" s="100"/>
      <c r="D1" s="84"/>
      <c r="E1" s="84"/>
      <c r="F1" s="84"/>
      <c r="G1" s="84"/>
      <c r="H1" s="84"/>
      <c r="I1" s="84"/>
      <c r="J1" s="83"/>
      <c r="K1" s="83"/>
      <c r="L1" s="83"/>
    </row>
    <row r="2" spans="1:12" s="49" customFormat="1" ht="24" customHeight="1" x14ac:dyDescent="0.25">
      <c r="A2" s="111" t="s">
        <v>175</v>
      </c>
      <c r="B2" s="112"/>
      <c r="C2" s="91"/>
      <c r="D2" s="50"/>
      <c r="E2" s="50"/>
      <c r="F2" s="50"/>
      <c r="G2" s="50"/>
      <c r="H2" s="50"/>
      <c r="I2" s="65" t="s">
        <v>93</v>
      </c>
      <c r="J2" s="50"/>
      <c r="K2" s="50"/>
      <c r="L2" s="50"/>
    </row>
    <row r="3" spans="1:12" ht="34.5" customHeight="1" x14ac:dyDescent="0.15">
      <c r="A3" s="32" t="s">
        <v>43</v>
      </c>
      <c r="B3" s="33" t="s">
        <v>44</v>
      </c>
      <c r="C3" s="99" t="s">
        <v>57</v>
      </c>
      <c r="D3" s="32" t="s">
        <v>0</v>
      </c>
      <c r="E3" s="36" t="s">
        <v>177</v>
      </c>
      <c r="F3" s="32" t="s">
        <v>45</v>
      </c>
      <c r="G3" s="32" t="s">
        <v>46</v>
      </c>
      <c r="H3" s="32" t="s">
        <v>47</v>
      </c>
      <c r="I3" s="109" t="s">
        <v>1</v>
      </c>
    </row>
    <row r="4" spans="1:12" s="127" customFormat="1" ht="24" customHeight="1" x14ac:dyDescent="0.15">
      <c r="A4" s="129">
        <v>2020</v>
      </c>
      <c r="B4" s="129" t="s">
        <v>191</v>
      </c>
      <c r="C4" s="170" t="s">
        <v>187</v>
      </c>
      <c r="D4" s="171" t="s">
        <v>179</v>
      </c>
      <c r="E4" s="172">
        <v>1300000</v>
      </c>
      <c r="F4" s="129" t="s">
        <v>180</v>
      </c>
      <c r="G4" s="129" t="s">
        <v>181</v>
      </c>
      <c r="H4" s="129" t="s">
        <v>182</v>
      </c>
      <c r="I4" s="129"/>
    </row>
    <row r="5" spans="1:12" s="127" customFormat="1" ht="24" customHeight="1" x14ac:dyDescent="0.15">
      <c r="A5" s="129">
        <v>2020</v>
      </c>
      <c r="B5" s="129" t="s">
        <v>191</v>
      </c>
      <c r="C5" s="170" t="s">
        <v>186</v>
      </c>
      <c r="D5" s="171" t="s">
        <v>179</v>
      </c>
      <c r="E5" s="172">
        <v>520000</v>
      </c>
      <c r="F5" s="129" t="s">
        <v>180</v>
      </c>
      <c r="G5" s="129" t="s">
        <v>181</v>
      </c>
      <c r="H5" s="129" t="s">
        <v>182</v>
      </c>
      <c r="I5" s="129"/>
    </row>
    <row r="6" spans="1:12" s="127" customFormat="1" ht="24" customHeight="1" x14ac:dyDescent="0.15">
      <c r="A6" s="129">
        <v>2020</v>
      </c>
      <c r="B6" s="129" t="s">
        <v>246</v>
      </c>
      <c r="C6" s="170" t="s">
        <v>183</v>
      </c>
      <c r="D6" s="171" t="s">
        <v>247</v>
      </c>
      <c r="E6" s="172" t="s">
        <v>248</v>
      </c>
      <c r="F6" s="129" t="s">
        <v>249</v>
      </c>
      <c r="G6" s="129" t="s">
        <v>184</v>
      </c>
      <c r="H6" s="129" t="s">
        <v>185</v>
      </c>
      <c r="I6" s="183" t="s">
        <v>305</v>
      </c>
    </row>
    <row r="7" spans="1:12" s="127" customFormat="1" ht="24" customHeight="1" x14ac:dyDescent="0.15">
      <c r="A7" s="129">
        <v>2020</v>
      </c>
      <c r="B7" s="129" t="s">
        <v>192</v>
      </c>
      <c r="C7" s="170" t="s">
        <v>224</v>
      </c>
      <c r="D7" s="171" t="s">
        <v>179</v>
      </c>
      <c r="E7" s="172">
        <v>22000000</v>
      </c>
      <c r="F7" s="129" t="s">
        <v>249</v>
      </c>
      <c r="G7" s="129" t="s">
        <v>193</v>
      </c>
      <c r="H7" s="129" t="s">
        <v>194</v>
      </c>
      <c r="I7" s="129"/>
    </row>
    <row r="8" spans="1:12" s="127" customFormat="1" ht="24" customHeight="1" x14ac:dyDescent="0.15">
      <c r="A8" s="129">
        <v>2020</v>
      </c>
      <c r="B8" s="129" t="s">
        <v>192</v>
      </c>
      <c r="C8" s="170" t="s">
        <v>195</v>
      </c>
      <c r="D8" s="171" t="s">
        <v>196</v>
      </c>
      <c r="E8" s="172">
        <v>21996000</v>
      </c>
      <c r="F8" s="129" t="s">
        <v>249</v>
      </c>
      <c r="G8" s="129" t="s">
        <v>197</v>
      </c>
      <c r="H8" s="129" t="s">
        <v>198</v>
      </c>
      <c r="I8" s="129"/>
    </row>
    <row r="9" spans="1:12" s="127" customFormat="1" ht="24" customHeight="1" x14ac:dyDescent="0.15">
      <c r="A9" s="129">
        <v>2020</v>
      </c>
      <c r="B9" s="129" t="s">
        <v>192</v>
      </c>
      <c r="C9" s="170" t="s">
        <v>199</v>
      </c>
      <c r="D9" s="171" t="s">
        <v>196</v>
      </c>
      <c r="E9" s="172">
        <v>9720000</v>
      </c>
      <c r="F9" s="129" t="s">
        <v>249</v>
      </c>
      <c r="G9" s="129" t="s">
        <v>197</v>
      </c>
      <c r="H9" s="129" t="s">
        <v>198</v>
      </c>
      <c r="I9" s="129"/>
    </row>
    <row r="10" spans="1:12" s="127" customFormat="1" ht="24" customHeight="1" x14ac:dyDescent="0.15">
      <c r="A10" s="129">
        <v>2020</v>
      </c>
      <c r="B10" s="129" t="s">
        <v>192</v>
      </c>
      <c r="C10" s="174" t="s">
        <v>200</v>
      </c>
      <c r="D10" s="171" t="s">
        <v>196</v>
      </c>
      <c r="E10" s="172">
        <v>400000</v>
      </c>
      <c r="F10" s="129" t="s">
        <v>249</v>
      </c>
      <c r="G10" s="129" t="s">
        <v>201</v>
      </c>
      <c r="H10" s="129" t="s">
        <v>202</v>
      </c>
      <c r="I10" s="129"/>
    </row>
    <row r="11" spans="1:12" s="127" customFormat="1" ht="24" customHeight="1" x14ac:dyDescent="0.15">
      <c r="A11" s="129">
        <v>2020</v>
      </c>
      <c r="B11" s="129" t="s">
        <v>192</v>
      </c>
      <c r="C11" s="170" t="s">
        <v>203</v>
      </c>
      <c r="D11" s="171" t="s">
        <v>196</v>
      </c>
      <c r="E11" s="172">
        <v>1500000</v>
      </c>
      <c r="F11" s="129" t="s">
        <v>249</v>
      </c>
      <c r="G11" s="129" t="s">
        <v>201</v>
      </c>
      <c r="H11" s="129" t="s">
        <v>202</v>
      </c>
      <c r="I11" s="129"/>
    </row>
    <row r="12" spans="1:12" s="127" customFormat="1" ht="24" customHeight="1" x14ac:dyDescent="0.15">
      <c r="A12" s="129">
        <v>2020</v>
      </c>
      <c r="B12" s="129" t="s">
        <v>192</v>
      </c>
      <c r="C12" s="170" t="s">
        <v>204</v>
      </c>
      <c r="D12" s="171" t="s">
        <v>196</v>
      </c>
      <c r="E12" s="172">
        <v>1200000</v>
      </c>
      <c r="F12" s="129" t="s">
        <v>249</v>
      </c>
      <c r="G12" s="129" t="s">
        <v>205</v>
      </c>
      <c r="H12" s="129" t="s">
        <v>206</v>
      </c>
      <c r="I12" s="129"/>
    </row>
    <row r="13" spans="1:12" s="127" customFormat="1" ht="24" customHeight="1" x14ac:dyDescent="0.15">
      <c r="A13" s="129">
        <v>2020</v>
      </c>
      <c r="B13" s="129" t="s">
        <v>213</v>
      </c>
      <c r="C13" s="174" t="s">
        <v>214</v>
      </c>
      <c r="D13" s="171" t="s">
        <v>196</v>
      </c>
      <c r="E13" s="172">
        <v>3000000</v>
      </c>
      <c r="F13" s="129" t="s">
        <v>249</v>
      </c>
      <c r="G13" s="129" t="s">
        <v>215</v>
      </c>
      <c r="H13" s="129" t="s">
        <v>216</v>
      </c>
      <c r="I13" s="129"/>
    </row>
    <row r="14" spans="1:12" s="127" customFormat="1" ht="24" customHeight="1" x14ac:dyDescent="0.15">
      <c r="A14" s="129">
        <v>2020</v>
      </c>
      <c r="B14" s="129" t="s">
        <v>213</v>
      </c>
      <c r="C14" s="170" t="s">
        <v>217</v>
      </c>
      <c r="D14" s="171" t="s">
        <v>196</v>
      </c>
      <c r="E14" s="172">
        <v>5500000</v>
      </c>
      <c r="F14" s="129" t="s">
        <v>249</v>
      </c>
      <c r="G14" s="129" t="s">
        <v>215</v>
      </c>
      <c r="H14" s="129" t="s">
        <v>216</v>
      </c>
      <c r="I14" s="129"/>
    </row>
    <row r="15" spans="1:12" s="127" customFormat="1" ht="24" customHeight="1" x14ac:dyDescent="0.15">
      <c r="A15" s="129">
        <v>2020</v>
      </c>
      <c r="B15" s="129" t="s">
        <v>213</v>
      </c>
      <c r="C15" s="174" t="s">
        <v>218</v>
      </c>
      <c r="D15" s="171" t="s">
        <v>196</v>
      </c>
      <c r="E15" s="172">
        <v>7500000</v>
      </c>
      <c r="F15" s="129" t="s">
        <v>249</v>
      </c>
      <c r="G15" s="129" t="s">
        <v>219</v>
      </c>
      <c r="H15" s="129" t="s">
        <v>220</v>
      </c>
      <c r="I15" s="129"/>
    </row>
    <row r="16" spans="1:12" s="127" customFormat="1" ht="24" customHeight="1" x14ac:dyDescent="0.15">
      <c r="A16" s="129">
        <v>2020</v>
      </c>
      <c r="B16" s="129" t="s">
        <v>192</v>
      </c>
      <c r="C16" s="170" t="s">
        <v>221</v>
      </c>
      <c r="D16" s="171" t="s">
        <v>179</v>
      </c>
      <c r="E16" s="172">
        <v>12000000</v>
      </c>
      <c r="F16" s="129" t="s">
        <v>249</v>
      </c>
      <c r="G16" s="129" t="s">
        <v>222</v>
      </c>
      <c r="H16" s="129" t="s">
        <v>223</v>
      </c>
      <c r="I16" s="173"/>
    </row>
    <row r="17" spans="1:9" s="127" customFormat="1" ht="24" customHeight="1" x14ac:dyDescent="0.15">
      <c r="A17" s="37">
        <v>2020</v>
      </c>
      <c r="B17" s="37" t="s">
        <v>192</v>
      </c>
      <c r="C17" s="138" t="s">
        <v>306</v>
      </c>
      <c r="D17" s="40" t="s">
        <v>179</v>
      </c>
      <c r="E17" s="199">
        <v>29000000</v>
      </c>
      <c r="F17" s="37" t="s">
        <v>309</v>
      </c>
      <c r="G17" s="37" t="s">
        <v>307</v>
      </c>
      <c r="H17" s="37" t="s">
        <v>308</v>
      </c>
      <c r="I17" s="37"/>
    </row>
    <row r="18" spans="1:9" s="127" customFormat="1" ht="24" customHeight="1" x14ac:dyDescent="0.15">
      <c r="A18" s="129"/>
      <c r="B18" s="129"/>
      <c r="C18" s="175" t="s">
        <v>118</v>
      </c>
      <c r="D18" s="171"/>
      <c r="E18" s="172"/>
      <c r="F18" s="129"/>
      <c r="G18" s="129"/>
      <c r="H18" s="129"/>
      <c r="I18" s="12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29.21875" style="95" customWidth="1"/>
    <col min="4" max="4" width="10.88671875" style="34" customWidth="1"/>
    <col min="5" max="8" width="12.44140625" style="34" customWidth="1"/>
    <col min="9" max="10" width="11.33203125" style="34" customWidth="1"/>
    <col min="11" max="11" width="11.6640625" style="35" customWidth="1"/>
    <col min="12" max="12" width="11.33203125" style="34" bestFit="1" customWidth="1"/>
    <col min="13" max="13" width="8.88671875" style="34"/>
    <col min="14" max="16384" width="8.88671875" style="78"/>
  </cols>
  <sheetData>
    <row r="1" spans="1:13" ht="36" customHeight="1" x14ac:dyDescent="0.15">
      <c r="A1" s="84" t="s">
        <v>77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49" customFormat="1" ht="24" customHeight="1" x14ac:dyDescent="0.25">
      <c r="A2" s="111" t="s">
        <v>175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50"/>
      <c r="M2" s="65" t="s">
        <v>93</v>
      </c>
    </row>
    <row r="3" spans="1:13" ht="34.5" customHeight="1" x14ac:dyDescent="0.15">
      <c r="A3" s="32" t="s">
        <v>43</v>
      </c>
      <c r="B3" s="33" t="s">
        <v>44</v>
      </c>
      <c r="C3" s="99" t="s">
        <v>76</v>
      </c>
      <c r="D3" s="32" t="s">
        <v>75</v>
      </c>
      <c r="E3" s="32" t="s">
        <v>0</v>
      </c>
      <c r="F3" s="33" t="s">
        <v>97</v>
      </c>
      <c r="G3" s="33" t="s">
        <v>96</v>
      </c>
      <c r="H3" s="33" t="s">
        <v>95</v>
      </c>
      <c r="I3" s="33" t="s">
        <v>94</v>
      </c>
      <c r="J3" s="32" t="s">
        <v>45</v>
      </c>
      <c r="K3" s="32" t="s">
        <v>46</v>
      </c>
      <c r="L3" s="32" t="s">
        <v>47</v>
      </c>
      <c r="M3" s="109" t="s">
        <v>1</v>
      </c>
    </row>
    <row r="4" spans="1:13" s="42" customFormat="1" ht="24" customHeight="1" x14ac:dyDescent="0.25">
      <c r="A4" s="37">
        <v>2020</v>
      </c>
      <c r="B4" s="129" t="s">
        <v>213</v>
      </c>
      <c r="C4" s="94" t="s">
        <v>237</v>
      </c>
      <c r="D4" s="37" t="s">
        <v>238</v>
      </c>
      <c r="E4" s="16" t="s">
        <v>226</v>
      </c>
      <c r="F4" s="176">
        <v>1252547000</v>
      </c>
      <c r="G4" s="177">
        <v>923000</v>
      </c>
      <c r="H4" s="177"/>
      <c r="I4" s="198">
        <v>1253470000</v>
      </c>
      <c r="J4" s="37" t="s">
        <v>190</v>
      </c>
      <c r="K4" s="37" t="s">
        <v>227</v>
      </c>
      <c r="L4" s="37" t="s">
        <v>228</v>
      </c>
      <c r="M4" s="41"/>
    </row>
    <row r="5" spans="1:13" s="42" customFormat="1" ht="24" customHeight="1" x14ac:dyDescent="0.25">
      <c r="A5" s="37">
        <v>2020</v>
      </c>
      <c r="B5" s="129" t="s">
        <v>213</v>
      </c>
      <c r="C5" s="94" t="s">
        <v>239</v>
      </c>
      <c r="D5" s="37" t="s">
        <v>240</v>
      </c>
      <c r="E5" s="16" t="s">
        <v>226</v>
      </c>
      <c r="F5" s="176">
        <v>375040000</v>
      </c>
      <c r="G5" s="177"/>
      <c r="H5" s="177"/>
      <c r="I5" s="177">
        <v>375040000</v>
      </c>
      <c r="J5" s="37" t="s">
        <v>190</v>
      </c>
      <c r="K5" s="37" t="s">
        <v>227</v>
      </c>
      <c r="L5" s="37" t="s">
        <v>228</v>
      </c>
      <c r="M5" s="41"/>
    </row>
    <row r="6" spans="1:13" s="42" customFormat="1" ht="24" customHeight="1" x14ac:dyDescent="0.25">
      <c r="A6" s="37">
        <v>2020</v>
      </c>
      <c r="B6" s="129" t="s">
        <v>213</v>
      </c>
      <c r="C6" s="94" t="s">
        <v>241</v>
      </c>
      <c r="D6" s="37" t="s">
        <v>242</v>
      </c>
      <c r="E6" s="16" t="s">
        <v>226</v>
      </c>
      <c r="F6" s="176">
        <v>55967000</v>
      </c>
      <c r="G6" s="177"/>
      <c r="H6" s="177"/>
      <c r="I6" s="177">
        <v>55967000</v>
      </c>
      <c r="J6" s="37" t="s">
        <v>190</v>
      </c>
      <c r="K6" s="37" t="s">
        <v>227</v>
      </c>
      <c r="L6" s="37" t="s">
        <v>228</v>
      </c>
      <c r="M6" s="41"/>
    </row>
    <row r="7" spans="1:13" s="42" customFormat="1" ht="24" customHeight="1" x14ac:dyDescent="0.25">
      <c r="A7" s="37">
        <v>2020</v>
      </c>
      <c r="B7" s="129" t="s">
        <v>213</v>
      </c>
      <c r="C7" s="94" t="s">
        <v>243</v>
      </c>
      <c r="D7" s="37" t="s">
        <v>244</v>
      </c>
      <c r="E7" s="16" t="s">
        <v>226</v>
      </c>
      <c r="F7" s="176">
        <v>120919000</v>
      </c>
      <c r="G7" s="177"/>
      <c r="H7" s="177"/>
      <c r="I7" s="177">
        <v>120919000</v>
      </c>
      <c r="J7" s="37" t="s">
        <v>190</v>
      </c>
      <c r="K7" s="37" t="s">
        <v>227</v>
      </c>
      <c r="L7" s="37" t="s">
        <v>228</v>
      </c>
      <c r="M7" s="41"/>
    </row>
    <row r="8" spans="1:13" s="42" customFormat="1" ht="24" customHeight="1" x14ac:dyDescent="0.25">
      <c r="A8" s="37"/>
      <c r="B8" s="129"/>
      <c r="C8" s="169" t="s">
        <v>245</v>
      </c>
      <c r="D8" s="37"/>
      <c r="E8" s="16"/>
      <c r="F8" s="176"/>
      <c r="G8" s="177"/>
      <c r="H8" s="177"/>
      <c r="I8" s="177"/>
      <c r="J8" s="37"/>
      <c r="K8" s="37"/>
      <c r="L8" s="37"/>
      <c r="M8" s="41"/>
    </row>
    <row r="9" spans="1:13" s="42" customFormat="1" ht="24" customHeight="1" x14ac:dyDescent="0.25">
      <c r="A9" s="37"/>
      <c r="B9" s="129"/>
      <c r="C9" s="94"/>
      <c r="D9" s="37"/>
      <c r="E9" s="16"/>
      <c r="F9" s="176"/>
      <c r="G9" s="177"/>
      <c r="H9" s="177"/>
      <c r="I9" s="177"/>
      <c r="J9" s="37"/>
      <c r="K9" s="37"/>
      <c r="L9" s="37"/>
      <c r="M9" s="41"/>
    </row>
    <row r="10" spans="1:13" s="42" customFormat="1" ht="24" customHeight="1" x14ac:dyDescent="0.25">
      <c r="A10" s="37"/>
      <c r="B10" s="129"/>
      <c r="C10" s="94"/>
      <c r="D10" s="37"/>
      <c r="E10" s="16"/>
      <c r="F10" s="176"/>
      <c r="G10" s="177"/>
      <c r="H10" s="177"/>
      <c r="I10" s="177"/>
      <c r="J10" s="37"/>
      <c r="K10" s="37"/>
      <c r="L10" s="37"/>
      <c r="M10" s="41"/>
    </row>
    <row r="11" spans="1:13" s="42" customFormat="1" ht="24" customHeight="1" x14ac:dyDescent="0.25">
      <c r="A11" s="37"/>
      <c r="B11" s="129"/>
      <c r="C11" s="133"/>
      <c r="D11" s="37"/>
      <c r="E11" s="16"/>
      <c r="F11" s="176"/>
      <c r="G11" s="177"/>
      <c r="H11" s="177"/>
      <c r="I11" s="177"/>
      <c r="J11" s="37"/>
      <c r="K11" s="37"/>
      <c r="L11" s="37"/>
      <c r="M11" s="43"/>
    </row>
    <row r="12" spans="1:13" s="42" customFormat="1" ht="24" customHeight="1" x14ac:dyDescent="0.25">
      <c r="A12" s="37"/>
      <c r="B12" s="129"/>
      <c r="C12" s="92"/>
      <c r="D12" s="37"/>
      <c r="E12" s="16"/>
      <c r="F12" s="176"/>
      <c r="G12" s="177"/>
      <c r="H12" s="177"/>
      <c r="I12" s="177"/>
      <c r="J12" s="37"/>
      <c r="K12" s="37"/>
      <c r="L12" s="37"/>
      <c r="M12" s="43"/>
    </row>
    <row r="13" spans="1:13" s="42" customFormat="1" ht="24" customHeight="1" x14ac:dyDescent="0.25">
      <c r="A13" s="37"/>
      <c r="B13" s="129"/>
      <c r="C13" s="92"/>
      <c r="D13" s="44"/>
      <c r="E13" s="45"/>
      <c r="F13" s="178"/>
      <c r="G13" s="177"/>
      <c r="H13" s="177"/>
      <c r="I13" s="177"/>
      <c r="J13" s="37"/>
      <c r="K13" s="37"/>
      <c r="L13" s="37"/>
      <c r="M13" s="51"/>
    </row>
    <row r="14" spans="1:13" s="49" customFormat="1" ht="24" customHeight="1" x14ac:dyDescent="0.25">
      <c r="A14" s="46"/>
      <c r="B14" s="130"/>
      <c r="C14" s="128"/>
      <c r="D14" s="52"/>
      <c r="E14" s="46"/>
      <c r="F14" s="179"/>
      <c r="G14" s="179"/>
      <c r="H14" s="179"/>
      <c r="I14" s="179"/>
      <c r="J14" s="46"/>
      <c r="K14" s="46"/>
      <c r="L14" s="46"/>
      <c r="M14" s="53"/>
    </row>
    <row r="15" spans="1:13" s="49" customFormat="1" ht="24" customHeight="1" x14ac:dyDescent="0.25">
      <c r="A15" s="13"/>
      <c r="B15" s="13"/>
      <c r="C15" s="93"/>
      <c r="D15" s="13"/>
      <c r="E15" s="13"/>
      <c r="F15" s="180"/>
      <c r="G15" s="180"/>
      <c r="H15" s="180"/>
      <c r="I15" s="180"/>
      <c r="J15" s="13"/>
      <c r="K15" s="13"/>
      <c r="L15" s="13"/>
      <c r="M15" s="54"/>
    </row>
    <row r="16" spans="1:13" s="49" customFormat="1" ht="24" customHeight="1" x14ac:dyDescent="0.25">
      <c r="A16" s="55"/>
      <c r="B16" s="55"/>
      <c r="C16" s="94"/>
      <c r="D16" s="44"/>
      <c r="E16" s="45"/>
      <c r="F16" s="178"/>
      <c r="G16" s="181"/>
      <c r="H16" s="182"/>
      <c r="I16" s="181"/>
      <c r="J16" s="47"/>
      <c r="K16" s="48"/>
      <c r="L16" s="48"/>
      <c r="M16" s="56"/>
    </row>
    <row r="17" spans="1:13" s="49" customFormat="1" ht="24" customHeight="1" x14ac:dyDescent="0.25">
      <c r="A17" s="55"/>
      <c r="B17" s="55"/>
      <c r="C17" s="94"/>
      <c r="D17" s="55"/>
      <c r="E17" s="55"/>
      <c r="F17" s="181"/>
      <c r="G17" s="181"/>
      <c r="H17" s="182"/>
      <c r="I17" s="181"/>
      <c r="J17" s="47"/>
      <c r="K17" s="48"/>
      <c r="L17" s="48"/>
      <c r="M17" s="56"/>
    </row>
    <row r="18" spans="1:13" s="49" customFormat="1" ht="24" customHeight="1" x14ac:dyDescent="0.25">
      <c r="A18" s="55"/>
      <c r="B18" s="55"/>
      <c r="C18" s="94"/>
      <c r="D18" s="55"/>
      <c r="E18" s="55"/>
      <c r="F18" s="181"/>
      <c r="G18" s="181"/>
      <c r="H18" s="182"/>
      <c r="I18" s="181"/>
      <c r="J18" s="47"/>
      <c r="K18" s="48"/>
      <c r="L18" s="48"/>
      <c r="M18" s="56"/>
    </row>
  </sheetData>
  <phoneticPr fontId="2" type="noConversion"/>
  <dataValidations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E3" sqref="E3:F3"/>
      <selection pane="bottomLeft" activeCell="A4" sqref="A4"/>
    </sheetView>
  </sheetViews>
  <sheetFormatPr defaultRowHeight="24" customHeight="1" x14ac:dyDescent="0.15"/>
  <cols>
    <col min="1" max="1" width="12" style="70" customWidth="1"/>
    <col min="2" max="2" width="56.5546875" style="70" customWidth="1"/>
    <col min="3" max="3" width="9.5546875" style="70" customWidth="1"/>
    <col min="4" max="4" width="8.88671875" style="70" customWidth="1"/>
    <col min="5" max="5" width="9.21875" style="70" customWidth="1"/>
    <col min="6" max="8" width="9.6640625" style="70" customWidth="1"/>
    <col min="9" max="9" width="11.109375" style="70" customWidth="1"/>
    <col min="10" max="10" width="9.6640625" style="70" customWidth="1"/>
    <col min="11" max="11" width="8.44140625" style="70" customWidth="1"/>
    <col min="12" max="12" width="1.5546875" style="34" customWidth="1"/>
    <col min="13" max="13" width="8.88671875" style="34" hidden="1" customWidth="1"/>
    <col min="14" max="15" width="9.6640625" style="70" hidden="1" customWidth="1"/>
    <col min="16" max="16" width="8.88671875" style="34" hidden="1" customWidth="1"/>
    <col min="17" max="17" width="12.6640625" style="34" hidden="1" customWidth="1"/>
    <col min="18" max="18" width="8.88671875" style="34" customWidth="1"/>
    <col min="19" max="16384" width="8.88671875" style="34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2"/>
      <c r="N1" s="34"/>
      <c r="O1" s="34"/>
    </row>
    <row r="2" spans="1:18" ht="24" customHeight="1" x14ac:dyDescent="0.15">
      <c r="A2" s="111" t="s">
        <v>175</v>
      </c>
      <c r="B2" s="60"/>
      <c r="C2" s="60"/>
      <c r="D2" s="64"/>
      <c r="E2" s="64"/>
      <c r="F2" s="64"/>
      <c r="G2" s="64"/>
      <c r="H2" s="64"/>
      <c r="I2" s="64"/>
      <c r="J2" s="64"/>
      <c r="K2" s="65" t="s">
        <v>91</v>
      </c>
      <c r="N2" s="64"/>
      <c r="O2" s="6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249</v>
      </c>
      <c r="B4" s="167" t="s">
        <v>252</v>
      </c>
      <c r="C4" s="107" t="s">
        <v>251</v>
      </c>
      <c r="D4" s="7" t="s">
        <v>253</v>
      </c>
      <c r="E4" s="7" t="s">
        <v>254</v>
      </c>
      <c r="F4" s="7" t="s">
        <v>254</v>
      </c>
      <c r="G4" s="23">
        <v>52866000</v>
      </c>
      <c r="H4" s="23">
        <v>48060000</v>
      </c>
      <c r="I4" s="23" t="s">
        <v>255</v>
      </c>
      <c r="J4" s="23" t="s">
        <v>256</v>
      </c>
      <c r="K4" s="23"/>
      <c r="M4" s="75"/>
      <c r="N4" s="23"/>
      <c r="O4" s="23"/>
    </row>
    <row r="5" spans="1:18" ht="24" customHeight="1" x14ac:dyDescent="0.15">
      <c r="A5" s="23"/>
      <c r="B5" s="133" t="s">
        <v>257</v>
      </c>
      <c r="C5" s="107"/>
      <c r="D5" s="7"/>
      <c r="E5" s="7"/>
      <c r="F5" s="7"/>
      <c r="G5" s="23"/>
      <c r="H5" s="23"/>
      <c r="I5" s="23"/>
      <c r="J5" s="23"/>
      <c r="K5" s="23"/>
      <c r="M5" s="75" t="e">
        <f t="shared" ref="M5" si="0">H5/G5</f>
        <v>#DIV/0!</v>
      </c>
      <c r="N5" s="23"/>
      <c r="O5" s="23"/>
    </row>
    <row r="6" spans="1:18" ht="24" customHeight="1" x14ac:dyDescent="0.15">
      <c r="A6" s="23"/>
      <c r="B6" s="132"/>
      <c r="C6" s="107"/>
      <c r="D6" s="7"/>
      <c r="E6" s="7"/>
      <c r="F6" s="7"/>
      <c r="G6" s="23"/>
      <c r="H6" s="23"/>
      <c r="I6" s="23"/>
      <c r="J6" s="23"/>
      <c r="K6" s="23"/>
      <c r="M6" s="75"/>
      <c r="N6" s="23"/>
      <c r="O6" s="23"/>
    </row>
    <row r="7" spans="1:18" ht="24" customHeight="1" x14ac:dyDescent="0.15">
      <c r="A7" s="23"/>
      <c r="B7" s="30"/>
      <c r="C7" s="107"/>
      <c r="D7" s="7"/>
      <c r="E7" s="7"/>
      <c r="F7" s="7"/>
      <c r="G7" s="23"/>
      <c r="H7" s="23"/>
      <c r="I7" s="31"/>
      <c r="J7" s="23"/>
      <c r="K7" s="23"/>
      <c r="M7" s="75" t="e">
        <f t="shared" ref="M7:M9" si="1">H7/G7</f>
        <v>#DIV/0!</v>
      </c>
      <c r="N7" s="23">
        <v>4600</v>
      </c>
      <c r="O7" s="23">
        <v>4181</v>
      </c>
      <c r="P7" s="75">
        <f t="shared" ref="P7:P9" si="2">O7/N7</f>
        <v>0.90891304347826085</v>
      </c>
      <c r="Q7" s="76"/>
      <c r="R7" s="76"/>
    </row>
    <row r="8" spans="1:18" ht="24" customHeight="1" x14ac:dyDescent="0.15">
      <c r="A8" s="23"/>
      <c r="B8" s="30"/>
      <c r="C8" s="107"/>
      <c r="D8" s="7"/>
      <c r="E8" s="7"/>
      <c r="F8" s="7"/>
      <c r="G8" s="23"/>
      <c r="H8" s="23"/>
      <c r="I8" s="31"/>
      <c r="J8" s="23"/>
      <c r="K8" s="23"/>
      <c r="M8" s="75" t="e">
        <f t="shared" si="1"/>
        <v>#DIV/0!</v>
      </c>
      <c r="N8" s="23">
        <v>4600</v>
      </c>
      <c r="O8" s="23">
        <v>4181</v>
      </c>
      <c r="P8" s="75">
        <f t="shared" si="2"/>
        <v>0.90891304347826085</v>
      </c>
      <c r="Q8" s="76"/>
      <c r="R8" s="76"/>
    </row>
    <row r="9" spans="1:18" ht="24" customHeight="1" x14ac:dyDescent="0.15">
      <c r="A9" s="23"/>
      <c r="B9" s="30"/>
      <c r="C9" s="107"/>
      <c r="D9" s="7"/>
      <c r="E9" s="7"/>
      <c r="F9" s="7"/>
      <c r="G9" s="23"/>
      <c r="H9" s="23"/>
      <c r="I9" s="31"/>
      <c r="J9" s="23"/>
      <c r="K9" s="23"/>
      <c r="M9" s="75" t="e">
        <f t="shared" si="1"/>
        <v>#DIV/0!</v>
      </c>
      <c r="N9" s="23">
        <v>4600</v>
      </c>
      <c r="O9" s="23">
        <v>4181</v>
      </c>
      <c r="P9" s="75">
        <f t="shared" si="2"/>
        <v>0.90891304347826085</v>
      </c>
      <c r="Q9" s="76"/>
      <c r="R9" s="76"/>
    </row>
    <row r="10" spans="1:18" ht="24" customHeight="1" x14ac:dyDescent="0.15">
      <c r="A10" s="23"/>
      <c r="B10" s="30"/>
      <c r="C10" s="107"/>
      <c r="D10" s="7"/>
      <c r="E10" s="7"/>
      <c r="F10" s="7"/>
      <c r="G10" s="23"/>
      <c r="H10" s="23"/>
      <c r="I10" s="31"/>
      <c r="J10" s="23"/>
      <c r="K10" s="23"/>
      <c r="M10" s="75" t="e">
        <f t="shared" ref="M10:M11" si="3">H10/G10</f>
        <v>#DIV/0!</v>
      </c>
      <c r="N10" s="23">
        <v>4600</v>
      </c>
      <c r="O10" s="23">
        <v>4181</v>
      </c>
      <c r="P10" s="75">
        <f t="shared" ref="P10:P18" si="4">O10/N10</f>
        <v>0.90891304347826085</v>
      </c>
      <c r="Q10" s="76"/>
      <c r="R10" s="76"/>
    </row>
    <row r="11" spans="1:18" ht="24" customHeight="1" x14ac:dyDescent="0.15">
      <c r="A11" s="23"/>
      <c r="B11" s="30"/>
      <c r="C11" s="107"/>
      <c r="D11" s="7"/>
      <c r="E11" s="7"/>
      <c r="F11" s="7"/>
      <c r="G11" s="23"/>
      <c r="H11" s="23"/>
      <c r="I11" s="31"/>
      <c r="J11" s="23"/>
      <c r="K11" s="23"/>
      <c r="M11" s="75" t="e">
        <f t="shared" si="3"/>
        <v>#DIV/0!</v>
      </c>
      <c r="N11" s="23">
        <v>4600</v>
      </c>
      <c r="O11" s="23">
        <v>4181</v>
      </c>
      <c r="P11" s="75">
        <f t="shared" si="4"/>
        <v>0.90891304347826085</v>
      </c>
      <c r="Q11" s="76"/>
      <c r="R11" s="76"/>
    </row>
    <row r="12" spans="1:18" ht="24" customHeight="1" x14ac:dyDescent="0.15">
      <c r="A12" s="23"/>
      <c r="B12" s="30"/>
      <c r="C12" s="107"/>
      <c r="D12" s="7"/>
      <c r="E12" s="7"/>
      <c r="F12" s="7"/>
      <c r="G12" s="23"/>
      <c r="H12" s="23"/>
      <c r="I12" s="23"/>
      <c r="J12" s="23"/>
      <c r="K12" s="23"/>
      <c r="M12" s="75" t="e">
        <f>H12/G12</f>
        <v>#DIV/0!</v>
      </c>
      <c r="N12" s="23"/>
      <c r="O12" s="23"/>
      <c r="R12" s="76"/>
    </row>
    <row r="13" spans="1:18" ht="24" customHeight="1" x14ac:dyDescent="0.15">
      <c r="A13" s="23"/>
      <c r="B13" s="30"/>
      <c r="C13" s="107"/>
      <c r="D13" s="7"/>
      <c r="E13" s="7"/>
      <c r="F13" s="7"/>
      <c r="G13" s="23"/>
      <c r="H13" s="23"/>
      <c r="I13" s="23"/>
      <c r="J13" s="23"/>
      <c r="K13" s="23"/>
      <c r="M13" s="75" t="e">
        <f>H13/G13</f>
        <v>#DIV/0!</v>
      </c>
      <c r="N13" s="23"/>
      <c r="O13" s="23"/>
      <c r="R13" s="76"/>
    </row>
    <row r="14" spans="1:18" ht="24" customHeight="1" x14ac:dyDescent="0.15">
      <c r="A14" s="23"/>
      <c r="B14" s="30"/>
      <c r="C14" s="107"/>
      <c r="D14" s="7"/>
      <c r="E14" s="7"/>
      <c r="F14" s="7"/>
      <c r="G14" s="23"/>
      <c r="H14" s="23"/>
      <c r="I14" s="31"/>
      <c r="J14" s="23"/>
      <c r="K14" s="23"/>
      <c r="M14" s="75" t="e">
        <f t="shared" ref="M14:M18" si="5">H14/G14</f>
        <v>#DIV/0!</v>
      </c>
      <c r="N14" s="23">
        <v>4600</v>
      </c>
      <c r="O14" s="23">
        <v>4181</v>
      </c>
      <c r="P14" s="75">
        <f t="shared" si="4"/>
        <v>0.90891304347826085</v>
      </c>
      <c r="Q14" s="76"/>
      <c r="R14" s="76"/>
    </row>
    <row r="15" spans="1:18" ht="24" customHeight="1" x14ac:dyDescent="0.15">
      <c r="A15" s="23"/>
      <c r="B15" s="30"/>
      <c r="C15" s="107"/>
      <c r="D15" s="7"/>
      <c r="E15" s="7"/>
      <c r="F15" s="7"/>
      <c r="G15" s="23"/>
      <c r="H15" s="23"/>
      <c r="I15" s="31"/>
      <c r="J15" s="23"/>
      <c r="K15" s="23"/>
      <c r="M15" s="75" t="e">
        <f t="shared" si="5"/>
        <v>#DIV/0!</v>
      </c>
      <c r="N15" s="23">
        <v>4600</v>
      </c>
      <c r="O15" s="23">
        <v>4181</v>
      </c>
      <c r="P15" s="75">
        <f t="shared" si="4"/>
        <v>0.90891304347826085</v>
      </c>
      <c r="Q15" s="76"/>
      <c r="R15" s="76"/>
    </row>
    <row r="16" spans="1:18" ht="24" customHeight="1" x14ac:dyDescent="0.15">
      <c r="A16" s="23"/>
      <c r="B16" s="30"/>
      <c r="C16" s="107"/>
      <c r="D16" s="7"/>
      <c r="E16" s="7"/>
      <c r="F16" s="7"/>
      <c r="G16" s="23"/>
      <c r="H16" s="23"/>
      <c r="I16" s="31"/>
      <c r="J16" s="23"/>
      <c r="K16" s="23"/>
      <c r="M16" s="75" t="e">
        <f t="shared" si="5"/>
        <v>#DIV/0!</v>
      </c>
      <c r="N16" s="23">
        <v>4600</v>
      </c>
      <c r="O16" s="23">
        <v>4181</v>
      </c>
      <c r="P16" s="75">
        <f t="shared" si="4"/>
        <v>0.90891304347826085</v>
      </c>
      <c r="Q16" s="76"/>
      <c r="R16" s="76"/>
    </row>
    <row r="17" spans="1:18" ht="24" customHeight="1" x14ac:dyDescent="0.15">
      <c r="A17" s="23"/>
      <c r="B17" s="30"/>
      <c r="C17" s="107"/>
      <c r="D17" s="7"/>
      <c r="E17" s="7"/>
      <c r="F17" s="7"/>
      <c r="G17" s="23"/>
      <c r="H17" s="23"/>
      <c r="I17" s="31"/>
      <c r="J17" s="23"/>
      <c r="K17" s="23"/>
      <c r="M17" s="75" t="e">
        <f t="shared" si="5"/>
        <v>#DIV/0!</v>
      </c>
      <c r="N17" s="23">
        <v>4600</v>
      </c>
      <c r="O17" s="23">
        <v>4181</v>
      </c>
      <c r="P17" s="75">
        <f t="shared" si="4"/>
        <v>0.90891304347826085</v>
      </c>
      <c r="Q17" s="76"/>
      <c r="R17" s="76"/>
    </row>
    <row r="18" spans="1:18" ht="24" customHeight="1" x14ac:dyDescent="0.15">
      <c r="A18" s="23"/>
      <c r="B18" s="30"/>
      <c r="C18" s="107"/>
      <c r="D18" s="7"/>
      <c r="E18" s="7"/>
      <c r="F18" s="7"/>
      <c r="G18" s="23"/>
      <c r="H18" s="23"/>
      <c r="I18" s="31"/>
      <c r="J18" s="23"/>
      <c r="K18" s="23"/>
      <c r="M18" s="75" t="e">
        <f t="shared" si="5"/>
        <v>#DIV/0!</v>
      </c>
      <c r="N18" s="23">
        <v>4600</v>
      </c>
      <c r="O18" s="23">
        <v>4181</v>
      </c>
      <c r="P18" s="75">
        <f t="shared" si="4"/>
        <v>0.90891304347826085</v>
      </c>
      <c r="Q18" s="76"/>
      <c r="R18" s="76"/>
    </row>
    <row r="19" spans="1:18" ht="24" customHeight="1" x14ac:dyDescent="0.15">
      <c r="A19" s="34"/>
      <c r="B19" s="34"/>
      <c r="C19" s="95"/>
      <c r="D19" s="34"/>
      <c r="E19" s="34"/>
      <c r="F19" s="34"/>
      <c r="G19" s="34"/>
      <c r="H19" s="34"/>
      <c r="I19" s="34"/>
      <c r="J19" s="34"/>
      <c r="K19" s="34"/>
      <c r="N19" s="34"/>
      <c r="O19" s="34"/>
    </row>
    <row r="20" spans="1:18" ht="24" customHeight="1" x14ac:dyDescent="0.1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N20" s="77"/>
      <c r="O20" s="77"/>
    </row>
    <row r="21" spans="1:18" ht="24" customHeight="1" x14ac:dyDescent="0.1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N21" s="77"/>
      <c r="O21" s="77"/>
    </row>
    <row r="22" spans="1:18" ht="24" customHeight="1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N22" s="77"/>
      <c r="O22" s="7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70" customWidth="1"/>
    <col min="2" max="2" width="56.5546875" style="71" customWidth="1"/>
    <col min="3" max="3" width="9.5546875" style="70" customWidth="1"/>
    <col min="4" max="4" width="8.88671875" style="70" customWidth="1"/>
    <col min="5" max="5" width="9.21875" style="70" customWidth="1"/>
    <col min="6" max="6" width="10.5546875" style="72" customWidth="1"/>
    <col min="7" max="7" width="9.6640625" style="70" customWidth="1"/>
    <col min="8" max="8" width="12.6640625" style="73" customWidth="1"/>
    <col min="9" max="9" width="9.6640625" style="70" customWidth="1"/>
    <col min="10" max="10" width="10.5546875" style="68" customWidth="1"/>
    <col min="11" max="11" width="8.44140625" style="70" customWidth="1"/>
    <col min="12" max="16384" width="8.88671875" style="34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82"/>
    </row>
    <row r="2" spans="1:12" ht="24" customHeight="1" x14ac:dyDescent="0.15">
      <c r="A2" s="111" t="s">
        <v>175</v>
      </c>
      <c r="B2" s="110"/>
      <c r="C2" s="60"/>
      <c r="D2" s="64"/>
      <c r="E2" s="64"/>
      <c r="F2" s="66"/>
      <c r="G2" s="64"/>
      <c r="H2" s="67"/>
      <c r="I2" s="64"/>
      <c r="K2" s="66" t="s">
        <v>92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176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 t="s">
        <v>249</v>
      </c>
      <c r="B4" s="167" t="s">
        <v>252</v>
      </c>
      <c r="C4" s="107" t="s">
        <v>251</v>
      </c>
      <c r="D4" s="139" t="s">
        <v>258</v>
      </c>
      <c r="E4" s="21" t="s">
        <v>259</v>
      </c>
      <c r="F4" s="27">
        <v>53202175</v>
      </c>
      <c r="G4" s="28">
        <v>0.87744999999999995</v>
      </c>
      <c r="H4" s="25" t="s">
        <v>260</v>
      </c>
      <c r="I4" s="24">
        <f>ROUNDDOWN(J4/F4,5)</f>
        <v>0.87753999999999999</v>
      </c>
      <c r="J4" s="26">
        <v>46687530</v>
      </c>
      <c r="K4" s="5"/>
      <c r="L4" s="69"/>
    </row>
    <row r="5" spans="1:12" ht="24" customHeight="1" x14ac:dyDescent="0.15">
      <c r="A5" s="23"/>
      <c r="B5" s="133" t="s">
        <v>257</v>
      </c>
      <c r="C5" s="107"/>
      <c r="D5" s="7"/>
      <c r="E5" s="21"/>
      <c r="F5" s="27"/>
      <c r="G5" s="28"/>
      <c r="H5" s="25"/>
      <c r="I5" s="24"/>
      <c r="J5" s="26"/>
      <c r="K5" s="5"/>
      <c r="L5" s="69"/>
    </row>
    <row r="6" spans="1:12" ht="24" customHeight="1" x14ac:dyDescent="0.15">
      <c r="A6" s="23"/>
      <c r="B6" s="30"/>
      <c r="C6" s="107"/>
      <c r="D6" s="7"/>
      <c r="E6" s="21"/>
      <c r="F6" s="27"/>
      <c r="G6" s="28"/>
      <c r="H6" s="25"/>
      <c r="I6" s="24"/>
      <c r="J6" s="26"/>
      <c r="K6" s="5"/>
      <c r="L6" s="69"/>
    </row>
    <row r="7" spans="1:12" ht="24" customHeight="1" x14ac:dyDescent="0.15">
      <c r="A7" s="23"/>
      <c r="B7" s="30"/>
      <c r="C7" s="107"/>
      <c r="D7" s="7"/>
      <c r="E7" s="21"/>
      <c r="F7" s="27"/>
      <c r="G7" s="28"/>
      <c r="H7" s="25"/>
      <c r="I7" s="28"/>
      <c r="J7" s="28"/>
      <c r="K7" s="5"/>
      <c r="L7" s="69"/>
    </row>
    <row r="8" spans="1:12" ht="24" customHeight="1" x14ac:dyDescent="0.15">
      <c r="A8" s="23"/>
      <c r="B8" s="30"/>
      <c r="C8" s="107"/>
      <c r="D8" s="7"/>
      <c r="E8" s="21"/>
      <c r="F8" s="27"/>
      <c r="G8" s="28"/>
      <c r="H8" s="25"/>
      <c r="I8" s="28"/>
      <c r="J8" s="28"/>
      <c r="K8" s="5"/>
      <c r="L8" s="69"/>
    </row>
    <row r="9" spans="1:12" ht="24" customHeight="1" x14ac:dyDescent="0.15">
      <c r="A9" s="21"/>
      <c r="B9" s="22"/>
      <c r="C9" s="107"/>
      <c r="D9" s="7"/>
      <c r="E9" s="21"/>
      <c r="F9" s="27"/>
      <c r="G9" s="21"/>
      <c r="H9" s="25"/>
      <c r="I9" s="24"/>
      <c r="J9" s="26"/>
      <c r="K9" s="5"/>
      <c r="L9" s="69"/>
    </row>
    <row r="10" spans="1:12" ht="24" customHeight="1" x14ac:dyDescent="0.15">
      <c r="A10" s="21"/>
      <c r="B10" s="22"/>
      <c r="C10" s="107"/>
      <c r="D10" s="7"/>
      <c r="E10" s="21"/>
      <c r="F10" s="27"/>
      <c r="G10" s="28"/>
      <c r="H10" s="25"/>
      <c r="I10" s="28"/>
      <c r="J10" s="28"/>
      <c r="K10" s="5"/>
      <c r="L10" s="69"/>
    </row>
    <row r="11" spans="1:12" ht="24" customHeight="1" x14ac:dyDescent="0.15">
      <c r="A11" s="21"/>
      <c r="B11" s="22"/>
      <c r="C11" s="107"/>
      <c r="D11" s="7"/>
      <c r="E11" s="21"/>
      <c r="F11" s="27"/>
      <c r="G11" s="21"/>
      <c r="H11" s="25"/>
      <c r="I11" s="24"/>
      <c r="J11" s="26"/>
      <c r="K11" s="5"/>
      <c r="L11" s="69"/>
    </row>
    <row r="12" spans="1:12" ht="24" customHeight="1" x14ac:dyDescent="0.15">
      <c r="A12" s="21"/>
      <c r="B12" s="22"/>
      <c r="C12" s="107"/>
      <c r="D12" s="7"/>
      <c r="E12" s="21"/>
      <c r="F12" s="27"/>
      <c r="G12" s="28"/>
      <c r="H12" s="25"/>
      <c r="I12" s="28"/>
      <c r="J12" s="28"/>
      <c r="K12" s="5"/>
      <c r="L12" s="69"/>
    </row>
    <row r="13" spans="1:12" ht="24" customHeight="1" x14ac:dyDescent="0.15">
      <c r="A13" s="21"/>
      <c r="B13" s="22"/>
      <c r="C13" s="107"/>
      <c r="D13" s="7"/>
      <c r="E13" s="21"/>
      <c r="F13" s="27"/>
      <c r="G13" s="28"/>
      <c r="H13" s="25"/>
      <c r="I13" s="24"/>
      <c r="J13" s="26"/>
      <c r="K13" s="5"/>
      <c r="L13" s="69"/>
    </row>
    <row r="14" spans="1:12" ht="24" customHeight="1" x14ac:dyDescent="0.15">
      <c r="A14" s="21"/>
      <c r="B14" s="22"/>
      <c r="C14" s="107"/>
      <c r="D14" s="7"/>
      <c r="E14" s="21"/>
      <c r="F14" s="27"/>
      <c r="G14" s="28"/>
      <c r="H14" s="25"/>
      <c r="I14" s="28"/>
      <c r="J14" s="28"/>
      <c r="K14" s="5"/>
      <c r="L14" s="69"/>
    </row>
    <row r="15" spans="1:12" ht="24" customHeight="1" x14ac:dyDescent="0.15">
      <c r="A15" s="21"/>
      <c r="B15" s="22"/>
      <c r="C15" s="107"/>
      <c r="D15" s="7"/>
      <c r="E15" s="21"/>
      <c r="F15" s="27"/>
      <c r="G15" s="28"/>
      <c r="H15" s="25"/>
      <c r="I15" s="28"/>
      <c r="J15" s="28"/>
      <c r="K15" s="5"/>
      <c r="L15" s="69"/>
    </row>
    <row r="16" spans="1:12" ht="24" customHeight="1" x14ac:dyDescent="0.15">
      <c r="A16" s="21"/>
      <c r="B16" s="22"/>
      <c r="C16" s="107"/>
      <c r="D16" s="7"/>
      <c r="E16" s="21"/>
      <c r="F16" s="27"/>
      <c r="G16" s="28"/>
      <c r="H16" s="25"/>
      <c r="I16" s="28"/>
      <c r="J16" s="28"/>
      <c r="K16" s="5"/>
      <c r="L16" s="69"/>
    </row>
    <row r="17" spans="1:12" ht="24" customHeight="1" x14ac:dyDescent="0.15">
      <c r="A17" s="21"/>
      <c r="B17" s="22"/>
      <c r="C17" s="107"/>
      <c r="D17" s="7"/>
      <c r="E17" s="21"/>
      <c r="F17" s="27"/>
      <c r="G17" s="28"/>
      <c r="H17" s="25"/>
      <c r="I17" s="28"/>
      <c r="J17" s="28"/>
      <c r="K17" s="5"/>
      <c r="L17" s="69"/>
    </row>
    <row r="18" spans="1:12" ht="24" customHeight="1" x14ac:dyDescent="0.15">
      <c r="A18" s="21"/>
      <c r="B18" s="22"/>
      <c r="C18" s="107"/>
      <c r="D18" s="7"/>
      <c r="E18" s="21"/>
      <c r="F18" s="27"/>
      <c r="G18" s="28"/>
      <c r="H18" s="25"/>
      <c r="I18" s="28"/>
      <c r="J18" s="28"/>
      <c r="K18" s="5"/>
      <c r="L18" s="6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workbookViewId="0">
      <pane ySplit="3" topLeftCell="A4" activePane="bottomLeft" state="frozen"/>
      <selection activeCell="E3" sqref="E3:F3"/>
      <selection pane="bottomLeft" activeCell="A4" sqref="A4"/>
    </sheetView>
  </sheetViews>
  <sheetFormatPr defaultRowHeight="24" customHeight="1" x14ac:dyDescent="0.25"/>
  <cols>
    <col min="1" max="1" width="11.109375" style="61" customWidth="1"/>
    <col min="2" max="2" width="37.109375" style="61" customWidth="1"/>
    <col min="3" max="3" width="31.77734375" style="61" customWidth="1"/>
    <col min="4" max="4" width="9.33203125" style="70" customWidth="1"/>
    <col min="5" max="9" width="9.33203125" style="61" customWidth="1"/>
    <col min="10" max="10" width="9.6640625" style="61" customWidth="1"/>
    <col min="11" max="11" width="4.88671875" style="49" customWidth="1"/>
    <col min="12" max="12" width="8.88671875" style="49"/>
    <col min="13" max="16384" width="8.88671875" style="63"/>
  </cols>
  <sheetData>
    <row r="1" spans="1:13" ht="36" customHeight="1" x14ac:dyDescent="0.55000000000000004">
      <c r="A1" s="17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80"/>
      <c r="L1" s="80"/>
      <c r="M1" s="81"/>
    </row>
    <row r="2" spans="1:13" ht="24" customHeight="1" x14ac:dyDescent="0.25">
      <c r="A2" s="111" t="s">
        <v>175</v>
      </c>
      <c r="B2" s="60"/>
      <c r="C2" s="60"/>
      <c r="D2" s="60"/>
      <c r="E2" s="64"/>
      <c r="F2" s="64"/>
      <c r="G2" s="64"/>
      <c r="H2" s="64"/>
      <c r="I2" s="63"/>
      <c r="J2" s="65" t="s">
        <v>93</v>
      </c>
    </row>
    <row r="3" spans="1:13" ht="34.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124" customFormat="1" ht="24" customHeight="1" x14ac:dyDescent="0.25">
      <c r="A4" s="86" t="s">
        <v>173</v>
      </c>
      <c r="B4" s="6" t="s">
        <v>120</v>
      </c>
      <c r="C4" s="6" t="s">
        <v>104</v>
      </c>
      <c r="D4" s="103">
        <v>15600000</v>
      </c>
      <c r="E4" s="14" t="s">
        <v>110</v>
      </c>
      <c r="F4" s="15" t="s">
        <v>90</v>
      </c>
      <c r="G4" s="10" t="s">
        <v>105</v>
      </c>
      <c r="H4" s="10" t="s">
        <v>264</v>
      </c>
      <c r="I4" s="10" t="s">
        <v>263</v>
      </c>
      <c r="J4" s="89"/>
      <c r="K4" s="42"/>
      <c r="L4" s="42"/>
    </row>
    <row r="5" spans="1:13" s="124" customFormat="1" ht="24" customHeight="1" x14ac:dyDescent="0.25">
      <c r="A5" s="86" t="s">
        <v>265</v>
      </c>
      <c r="B5" s="11" t="s">
        <v>122</v>
      </c>
      <c r="C5" s="11" t="s">
        <v>148</v>
      </c>
      <c r="D5" s="102">
        <v>13920000</v>
      </c>
      <c r="E5" s="12" t="s">
        <v>106</v>
      </c>
      <c r="F5" s="10" t="s">
        <v>108</v>
      </c>
      <c r="G5" s="10" t="s">
        <v>109</v>
      </c>
      <c r="H5" s="10" t="s">
        <v>264</v>
      </c>
      <c r="I5" s="10" t="s">
        <v>263</v>
      </c>
      <c r="J5" s="10"/>
      <c r="K5" s="125"/>
      <c r="L5" s="42"/>
    </row>
    <row r="6" spans="1:13" s="124" customFormat="1" ht="24" customHeight="1" x14ac:dyDescent="0.25">
      <c r="A6" s="86" t="s">
        <v>265</v>
      </c>
      <c r="B6" s="11" t="s">
        <v>124</v>
      </c>
      <c r="C6" s="11" t="s">
        <v>150</v>
      </c>
      <c r="D6" s="102">
        <v>14964000</v>
      </c>
      <c r="E6" s="12" t="s">
        <v>111</v>
      </c>
      <c r="F6" s="10" t="s">
        <v>108</v>
      </c>
      <c r="G6" s="10" t="s">
        <v>109</v>
      </c>
      <c r="H6" s="10" t="s">
        <v>264</v>
      </c>
      <c r="I6" s="10" t="s">
        <v>262</v>
      </c>
      <c r="J6" s="13"/>
      <c r="K6" s="42"/>
      <c r="L6" s="42"/>
    </row>
    <row r="7" spans="1:13" s="124" customFormat="1" ht="24" customHeight="1" x14ac:dyDescent="0.25">
      <c r="A7" s="86" t="s">
        <v>173</v>
      </c>
      <c r="B7" s="11" t="s">
        <v>126</v>
      </c>
      <c r="C7" s="11" t="s">
        <v>152</v>
      </c>
      <c r="D7" s="102">
        <v>4860000</v>
      </c>
      <c r="E7" s="12" t="s">
        <v>112</v>
      </c>
      <c r="F7" s="10" t="s">
        <v>107</v>
      </c>
      <c r="G7" s="10" t="s">
        <v>109</v>
      </c>
      <c r="H7" s="10" t="s">
        <v>264</v>
      </c>
      <c r="I7" s="10" t="s">
        <v>262</v>
      </c>
      <c r="J7" s="10"/>
      <c r="K7" s="42"/>
      <c r="L7" s="42"/>
    </row>
    <row r="8" spans="1:13" s="124" customFormat="1" ht="24" customHeight="1" x14ac:dyDescent="0.25">
      <c r="A8" s="86" t="s">
        <v>173</v>
      </c>
      <c r="B8" s="6" t="s">
        <v>128</v>
      </c>
      <c r="C8" s="6" t="s">
        <v>154</v>
      </c>
      <c r="D8" s="101">
        <v>5280000</v>
      </c>
      <c r="E8" s="9" t="s">
        <v>113</v>
      </c>
      <c r="F8" s="10" t="s">
        <v>107</v>
      </c>
      <c r="G8" s="10" t="s">
        <v>109</v>
      </c>
      <c r="H8" s="10" t="s">
        <v>264</v>
      </c>
      <c r="I8" s="10" t="s">
        <v>262</v>
      </c>
      <c r="J8" s="10"/>
      <c r="K8" s="42"/>
      <c r="L8" s="42"/>
    </row>
    <row r="9" spans="1:13" s="124" customFormat="1" ht="24" customHeight="1" x14ac:dyDescent="0.25">
      <c r="A9" s="86" t="s">
        <v>173</v>
      </c>
      <c r="B9" s="6" t="s">
        <v>130</v>
      </c>
      <c r="C9" s="6" t="s">
        <v>156</v>
      </c>
      <c r="D9" s="101">
        <v>4999920</v>
      </c>
      <c r="E9" s="9" t="s">
        <v>114</v>
      </c>
      <c r="F9" s="10" t="s">
        <v>107</v>
      </c>
      <c r="G9" s="10" t="s">
        <v>109</v>
      </c>
      <c r="H9" s="10" t="s">
        <v>264</v>
      </c>
      <c r="I9" s="10" t="s">
        <v>262</v>
      </c>
      <c r="J9" s="89"/>
      <c r="K9" s="42"/>
      <c r="L9" s="42"/>
    </row>
    <row r="10" spans="1:13" s="124" customFormat="1" ht="24" customHeight="1" x14ac:dyDescent="0.25">
      <c r="A10" s="86" t="s">
        <v>173</v>
      </c>
      <c r="B10" s="6" t="s">
        <v>132</v>
      </c>
      <c r="C10" s="6" t="s">
        <v>158</v>
      </c>
      <c r="D10" s="103">
        <v>6895680</v>
      </c>
      <c r="E10" s="14" t="s">
        <v>114</v>
      </c>
      <c r="F10" s="10" t="s">
        <v>107</v>
      </c>
      <c r="G10" s="10" t="s">
        <v>109</v>
      </c>
      <c r="H10" s="10" t="s">
        <v>264</v>
      </c>
      <c r="I10" s="10" t="s">
        <v>262</v>
      </c>
      <c r="J10" s="89"/>
      <c r="K10" s="42"/>
      <c r="L10" s="42"/>
    </row>
    <row r="11" spans="1:13" s="124" customFormat="1" ht="24" customHeight="1" x14ac:dyDescent="0.25">
      <c r="A11" s="86" t="s">
        <v>173</v>
      </c>
      <c r="B11" s="6" t="s">
        <v>134</v>
      </c>
      <c r="C11" s="6" t="s">
        <v>159</v>
      </c>
      <c r="D11" s="103">
        <v>6953880</v>
      </c>
      <c r="E11" s="14" t="s">
        <v>115</v>
      </c>
      <c r="F11" s="10" t="s">
        <v>107</v>
      </c>
      <c r="G11" s="10" t="s">
        <v>109</v>
      </c>
      <c r="H11" s="10" t="s">
        <v>264</v>
      </c>
      <c r="I11" s="10" t="s">
        <v>262</v>
      </c>
      <c r="J11" s="89"/>
      <c r="K11" s="42"/>
      <c r="L11" s="42"/>
    </row>
    <row r="12" spans="1:13" s="124" customFormat="1" ht="24" customHeight="1" x14ac:dyDescent="0.25">
      <c r="A12" s="86" t="s">
        <v>173</v>
      </c>
      <c r="B12" s="6" t="s">
        <v>136</v>
      </c>
      <c r="C12" s="6" t="s">
        <v>160</v>
      </c>
      <c r="D12" s="103">
        <v>3000000</v>
      </c>
      <c r="E12" s="14" t="s">
        <v>115</v>
      </c>
      <c r="F12" s="10" t="s">
        <v>107</v>
      </c>
      <c r="G12" s="10" t="s">
        <v>109</v>
      </c>
      <c r="H12" s="10" t="s">
        <v>264</v>
      </c>
      <c r="I12" s="10" t="s">
        <v>262</v>
      </c>
      <c r="J12" s="89"/>
      <c r="K12" s="42"/>
      <c r="L12" s="42"/>
    </row>
    <row r="13" spans="1:13" s="124" customFormat="1" ht="24" customHeight="1" x14ac:dyDescent="0.25">
      <c r="A13" s="86" t="s">
        <v>173</v>
      </c>
      <c r="B13" s="6" t="s">
        <v>138</v>
      </c>
      <c r="C13" s="6" t="s">
        <v>162</v>
      </c>
      <c r="D13" s="103">
        <v>3600000</v>
      </c>
      <c r="E13" s="14" t="s">
        <v>114</v>
      </c>
      <c r="F13" s="10" t="s">
        <v>107</v>
      </c>
      <c r="G13" s="10" t="s">
        <v>109</v>
      </c>
      <c r="H13" s="10" t="s">
        <v>264</v>
      </c>
      <c r="I13" s="10" t="s">
        <v>262</v>
      </c>
      <c r="J13" s="89"/>
      <c r="K13" s="42"/>
      <c r="L13" s="42"/>
    </row>
    <row r="14" spans="1:13" s="124" customFormat="1" ht="24" customHeight="1" x14ac:dyDescent="0.25">
      <c r="A14" s="86" t="s">
        <v>173</v>
      </c>
      <c r="B14" s="6" t="s">
        <v>140</v>
      </c>
      <c r="C14" s="6" t="s">
        <v>164</v>
      </c>
      <c r="D14" s="103">
        <v>3540480</v>
      </c>
      <c r="E14" s="14" t="s">
        <v>114</v>
      </c>
      <c r="F14" s="10" t="s">
        <v>107</v>
      </c>
      <c r="G14" s="10" t="s">
        <v>109</v>
      </c>
      <c r="H14" s="10" t="s">
        <v>264</v>
      </c>
      <c r="I14" s="10" t="s">
        <v>262</v>
      </c>
      <c r="J14" s="89"/>
      <c r="K14" s="42"/>
      <c r="L14" s="42"/>
    </row>
    <row r="15" spans="1:13" s="124" customFormat="1" ht="24" customHeight="1" x14ac:dyDescent="0.25">
      <c r="A15" s="86" t="s">
        <v>173</v>
      </c>
      <c r="B15" s="6" t="s">
        <v>142</v>
      </c>
      <c r="C15" s="6" t="s">
        <v>166</v>
      </c>
      <c r="D15" s="103">
        <v>3600000</v>
      </c>
      <c r="E15" s="14" t="s">
        <v>116</v>
      </c>
      <c r="F15" s="10" t="s">
        <v>107</v>
      </c>
      <c r="G15" s="10" t="s">
        <v>98</v>
      </c>
      <c r="H15" s="10" t="s">
        <v>264</v>
      </c>
      <c r="I15" s="10" t="s">
        <v>262</v>
      </c>
      <c r="J15" s="89"/>
      <c r="K15" s="42"/>
      <c r="L15" s="42"/>
    </row>
    <row r="16" spans="1:13" s="124" customFormat="1" ht="24" customHeight="1" x14ac:dyDescent="0.25">
      <c r="A16" s="86" t="s">
        <v>173</v>
      </c>
      <c r="B16" s="6" t="s">
        <v>144</v>
      </c>
      <c r="C16" s="6" t="s">
        <v>168</v>
      </c>
      <c r="D16" s="103">
        <v>97000000</v>
      </c>
      <c r="E16" s="14" t="s">
        <v>99</v>
      </c>
      <c r="F16" s="10" t="s">
        <v>107</v>
      </c>
      <c r="G16" s="10" t="s">
        <v>109</v>
      </c>
      <c r="H16" s="10" t="s">
        <v>264</v>
      </c>
      <c r="I16" s="10" t="s">
        <v>262</v>
      </c>
      <c r="J16" s="89"/>
      <c r="K16" s="42"/>
      <c r="L16" s="42"/>
    </row>
    <row r="17" spans="1:12" s="124" customFormat="1" ht="24" customHeight="1" x14ac:dyDescent="0.25">
      <c r="A17" s="86" t="s">
        <v>173</v>
      </c>
      <c r="B17" s="6" t="s">
        <v>146</v>
      </c>
      <c r="C17" s="6" t="s">
        <v>170</v>
      </c>
      <c r="D17" s="103">
        <v>3960000</v>
      </c>
      <c r="E17" s="14" t="s">
        <v>117</v>
      </c>
      <c r="F17" s="10" t="s">
        <v>107</v>
      </c>
      <c r="G17" s="10" t="s">
        <v>98</v>
      </c>
      <c r="H17" s="10" t="s">
        <v>264</v>
      </c>
      <c r="I17" s="10" t="s">
        <v>262</v>
      </c>
      <c r="J17" s="89"/>
      <c r="K17" s="42"/>
      <c r="L17" s="42"/>
    </row>
    <row r="18" spans="1:12" ht="24" customHeight="1" x14ac:dyDescent="0.25">
      <c r="A18" s="86"/>
      <c r="B18" s="126" t="s">
        <v>118</v>
      </c>
      <c r="C18" s="6"/>
      <c r="D18" s="103"/>
      <c r="E18" s="14"/>
      <c r="F18" s="15"/>
      <c r="G18" s="10"/>
      <c r="H18" s="10"/>
      <c r="I18" s="10"/>
      <c r="J18" s="89"/>
    </row>
    <row r="19" spans="1:12" s="190" customFormat="1" ht="24" hidden="1" customHeight="1" x14ac:dyDescent="0.25">
      <c r="A19" s="184" t="s">
        <v>267</v>
      </c>
      <c r="B19" s="185" t="s">
        <v>268</v>
      </c>
      <c r="C19" s="185" t="s">
        <v>269</v>
      </c>
      <c r="D19" s="186">
        <v>2320000</v>
      </c>
      <c r="E19" s="187" t="s">
        <v>270</v>
      </c>
      <c r="F19" s="188" t="s">
        <v>107</v>
      </c>
      <c r="G19" s="188" t="s">
        <v>271</v>
      </c>
      <c r="H19" s="188" t="s">
        <v>273</v>
      </c>
      <c r="I19" s="188" t="s">
        <v>272</v>
      </c>
      <c r="J19" s="184"/>
      <c r="K19" s="189"/>
      <c r="L19" s="189"/>
    </row>
    <row r="20" spans="1:12" ht="24" customHeight="1" x14ac:dyDescent="0.25">
      <c r="A20" s="86"/>
      <c r="B20" s="6"/>
      <c r="C20" s="6"/>
      <c r="D20" s="103"/>
      <c r="E20" s="14"/>
      <c r="F20" s="15"/>
      <c r="G20" s="10"/>
      <c r="H20" s="10"/>
      <c r="I20" s="10"/>
      <c r="J20" s="89"/>
    </row>
    <row r="21" spans="1:12" ht="24" customHeight="1" x14ac:dyDescent="0.25">
      <c r="A21" s="86"/>
      <c r="B21" s="6"/>
      <c r="C21" s="6"/>
      <c r="D21" s="103"/>
      <c r="E21" s="14"/>
      <c r="F21" s="15"/>
      <c r="G21" s="10"/>
      <c r="H21" s="10"/>
      <c r="I21" s="10"/>
      <c r="J21" s="8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70" customWidth="1"/>
    <col min="2" max="2" width="37.109375" style="123" customWidth="1"/>
    <col min="3" max="3" width="31.77734375" style="77" customWidth="1"/>
    <col min="4" max="4" width="9.33203125" style="62" customWidth="1"/>
    <col min="5" max="8" width="9.33203125" style="68" customWidth="1"/>
    <col min="9" max="9" width="9.33203125" style="70" customWidth="1"/>
    <col min="10" max="16384" width="8.88671875" style="34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82"/>
      <c r="K1" s="82"/>
      <c r="L1" s="82"/>
    </row>
    <row r="2" spans="1:13" ht="24" customHeight="1" x14ac:dyDescent="0.15">
      <c r="A2" s="111" t="s">
        <v>175</v>
      </c>
      <c r="B2" s="96"/>
      <c r="C2" s="96"/>
      <c r="D2" s="59"/>
      <c r="E2" s="59"/>
      <c r="F2" s="59"/>
      <c r="G2" s="59"/>
      <c r="H2" s="59"/>
      <c r="I2" s="65" t="s">
        <v>261</v>
      </c>
    </row>
    <row r="3" spans="1:13" ht="34.5" customHeight="1" x14ac:dyDescent="0.15">
      <c r="A3" s="1" t="s">
        <v>3</v>
      </c>
      <c r="B3" s="2" t="s">
        <v>4</v>
      </c>
      <c r="C3" s="1" t="s">
        <v>68</v>
      </c>
      <c r="D3" s="3" t="s">
        <v>69</v>
      </c>
      <c r="E3" s="3" t="s">
        <v>73</v>
      </c>
      <c r="F3" s="3" t="s">
        <v>70</v>
      </c>
      <c r="G3" s="3" t="s">
        <v>71</v>
      </c>
      <c r="H3" s="3" t="s">
        <v>72</v>
      </c>
      <c r="I3" s="2" t="s">
        <v>78</v>
      </c>
    </row>
    <row r="4" spans="1:13" s="127" customFormat="1" ht="24" customHeight="1" x14ac:dyDescent="0.15">
      <c r="A4" s="89" t="s">
        <v>172</v>
      </c>
      <c r="B4" s="6" t="s">
        <v>119</v>
      </c>
      <c r="C4" s="97" t="s">
        <v>103</v>
      </c>
      <c r="D4" s="104">
        <v>15600000</v>
      </c>
      <c r="E4" s="90"/>
      <c r="F4" s="88">
        <f>1300000+1300000+1300000+1300000+1300000+1300000+1300000+1300000</f>
        <v>10400000</v>
      </c>
      <c r="G4" s="90"/>
      <c r="H4" s="90">
        <f t="shared" ref="H4:H17" si="0">F4</f>
        <v>10400000</v>
      </c>
      <c r="I4" s="89"/>
    </row>
    <row r="5" spans="1:13" s="127" customFormat="1" ht="24" customHeight="1" x14ac:dyDescent="0.15">
      <c r="A5" s="89" t="s">
        <v>266</v>
      </c>
      <c r="B5" s="6" t="s">
        <v>121</v>
      </c>
      <c r="C5" s="97" t="s">
        <v>147</v>
      </c>
      <c r="D5" s="104">
        <v>13920000</v>
      </c>
      <c r="E5" s="90"/>
      <c r="F5" s="90">
        <f>1160000+1160000+1160000+1160000+1160000+1160000+1160000+1160000</f>
        <v>9280000</v>
      </c>
      <c r="G5" s="90"/>
      <c r="H5" s="90">
        <f t="shared" si="0"/>
        <v>9280000</v>
      </c>
      <c r="I5" s="89"/>
    </row>
    <row r="6" spans="1:13" s="127" customFormat="1" ht="24" customHeight="1" x14ac:dyDescent="0.15">
      <c r="A6" s="89" t="s">
        <v>266</v>
      </c>
      <c r="B6" s="6" t="s">
        <v>123</v>
      </c>
      <c r="C6" s="97" t="s">
        <v>149</v>
      </c>
      <c r="D6" s="104">
        <v>14964000</v>
      </c>
      <c r="E6" s="90"/>
      <c r="F6" s="88">
        <f>1247000+1247000+1247000+1247000+1247000+1247000+1247000+1247000</f>
        <v>9976000</v>
      </c>
      <c r="G6" s="90"/>
      <c r="H6" s="90">
        <f t="shared" si="0"/>
        <v>9976000</v>
      </c>
      <c r="I6" s="89"/>
    </row>
    <row r="7" spans="1:13" s="127" customFormat="1" ht="24" customHeight="1" x14ac:dyDescent="0.15">
      <c r="A7" s="89" t="s">
        <v>172</v>
      </c>
      <c r="B7" s="6" t="s">
        <v>125</v>
      </c>
      <c r="C7" s="97" t="s">
        <v>151</v>
      </c>
      <c r="D7" s="104">
        <v>4860000</v>
      </c>
      <c r="E7" s="90"/>
      <c r="F7" s="90">
        <f>405000+405000+405000+405000+405000+405000+405000</f>
        <v>2835000</v>
      </c>
      <c r="G7" s="90"/>
      <c r="H7" s="90">
        <f t="shared" si="0"/>
        <v>2835000</v>
      </c>
      <c r="I7" s="89"/>
    </row>
    <row r="8" spans="1:13" s="127" customFormat="1" ht="24" customHeight="1" x14ac:dyDescent="0.15">
      <c r="A8" s="89" t="s">
        <v>172</v>
      </c>
      <c r="B8" s="6" t="s">
        <v>127</v>
      </c>
      <c r="C8" s="97" t="s">
        <v>153</v>
      </c>
      <c r="D8" s="104">
        <v>5280000</v>
      </c>
      <c r="E8" s="90"/>
      <c r="F8" s="88">
        <f>440000+440000+440000+440000+440000+440000+440000</f>
        <v>3080000</v>
      </c>
      <c r="G8" s="90"/>
      <c r="H8" s="90">
        <f t="shared" si="0"/>
        <v>3080000</v>
      </c>
      <c r="I8" s="89"/>
    </row>
    <row r="9" spans="1:13" s="127" customFormat="1" ht="24" customHeight="1" x14ac:dyDescent="0.15">
      <c r="A9" s="89" t="s">
        <v>172</v>
      </c>
      <c r="B9" s="6" t="s">
        <v>129</v>
      </c>
      <c r="C9" s="97" t="s">
        <v>155</v>
      </c>
      <c r="D9" s="104">
        <v>4999920</v>
      </c>
      <c r="E9" s="90"/>
      <c r="F9" s="90">
        <f>416660+416660+416660+416660+416660+416660+416660</f>
        <v>2916620</v>
      </c>
      <c r="G9" s="90"/>
      <c r="H9" s="90">
        <f t="shared" si="0"/>
        <v>2916620</v>
      </c>
      <c r="I9" s="89"/>
    </row>
    <row r="10" spans="1:13" s="127" customFormat="1" ht="24" customHeight="1" x14ac:dyDescent="0.15">
      <c r="A10" s="89" t="s">
        <v>172</v>
      </c>
      <c r="B10" s="6" t="s">
        <v>131</v>
      </c>
      <c r="C10" s="97" t="s">
        <v>157</v>
      </c>
      <c r="D10" s="104">
        <v>6895680</v>
      </c>
      <c r="E10" s="90"/>
      <c r="F10" s="88">
        <f>261140+261140+261140+261140+261140+261140+261140+261140</f>
        <v>2089120</v>
      </c>
      <c r="G10" s="90"/>
      <c r="H10" s="90">
        <f t="shared" si="0"/>
        <v>2089120</v>
      </c>
      <c r="I10" s="89"/>
      <c r="J10" s="141"/>
      <c r="K10" s="141"/>
      <c r="L10" s="141"/>
      <c r="M10" s="141"/>
    </row>
    <row r="11" spans="1:13" s="127" customFormat="1" ht="24" customHeight="1" x14ac:dyDescent="0.15">
      <c r="A11" s="89" t="s">
        <v>172</v>
      </c>
      <c r="B11" s="6" t="s">
        <v>133</v>
      </c>
      <c r="C11" s="97" t="s">
        <v>157</v>
      </c>
      <c r="D11" s="104">
        <v>6953880</v>
      </c>
      <c r="E11" s="90"/>
      <c r="F11" s="90">
        <f>579490+579490+579490+579490+579490+579490+579490+579490</f>
        <v>4635920</v>
      </c>
      <c r="G11" s="90"/>
      <c r="H11" s="90">
        <f t="shared" si="0"/>
        <v>4635920</v>
      </c>
      <c r="I11" s="89"/>
      <c r="J11" s="141"/>
      <c r="K11" s="141"/>
      <c r="L11" s="141"/>
      <c r="M11" s="141"/>
    </row>
    <row r="12" spans="1:13" s="127" customFormat="1" ht="24" customHeight="1" x14ac:dyDescent="0.15">
      <c r="A12" s="89" t="s">
        <v>172</v>
      </c>
      <c r="B12" s="6" t="s">
        <v>135</v>
      </c>
      <c r="C12" s="97" t="s">
        <v>157</v>
      </c>
      <c r="D12" s="104">
        <v>3000000</v>
      </c>
      <c r="E12" s="90"/>
      <c r="F12" s="88">
        <f>138560+119230+114410+112200+118220+127420+141040+157500</f>
        <v>1028580</v>
      </c>
      <c r="G12" s="90"/>
      <c r="H12" s="90">
        <f t="shared" si="0"/>
        <v>1028580</v>
      </c>
      <c r="I12" s="89"/>
      <c r="J12" s="141"/>
      <c r="K12" s="141"/>
      <c r="L12" s="141"/>
      <c r="M12" s="141"/>
    </row>
    <row r="13" spans="1:13" s="127" customFormat="1" ht="24" customHeight="1" x14ac:dyDescent="0.15">
      <c r="A13" s="89" t="s">
        <v>172</v>
      </c>
      <c r="B13" s="6" t="s">
        <v>137</v>
      </c>
      <c r="C13" s="97" t="s">
        <v>161</v>
      </c>
      <c r="D13" s="104">
        <v>3600000</v>
      </c>
      <c r="E13" s="90"/>
      <c r="F13" s="90">
        <f>300000+300000+300000+300000+300000+300000+300000+300000</f>
        <v>2400000</v>
      </c>
      <c r="G13" s="90"/>
      <c r="H13" s="90">
        <f t="shared" si="0"/>
        <v>2400000</v>
      </c>
      <c r="I13" s="89"/>
    </row>
    <row r="14" spans="1:13" s="127" customFormat="1" ht="24" customHeight="1" x14ac:dyDescent="0.15">
      <c r="A14" s="89" t="s">
        <v>172</v>
      </c>
      <c r="B14" s="6" t="s">
        <v>139</v>
      </c>
      <c r="C14" s="97" t="s">
        <v>163</v>
      </c>
      <c r="D14" s="104">
        <v>3540480</v>
      </c>
      <c r="E14" s="90"/>
      <c r="F14" s="88">
        <f>295040+295040+295040+295040+295040+295040+295040+295040</f>
        <v>2360320</v>
      </c>
      <c r="G14" s="90"/>
      <c r="H14" s="90">
        <f t="shared" si="0"/>
        <v>2360320</v>
      </c>
      <c r="I14" s="89"/>
    </row>
    <row r="15" spans="1:13" s="127" customFormat="1" ht="24" customHeight="1" x14ac:dyDescent="0.15">
      <c r="A15" s="89" t="s">
        <v>172</v>
      </c>
      <c r="B15" s="6" t="s">
        <v>141</v>
      </c>
      <c r="C15" s="97" t="s">
        <v>165</v>
      </c>
      <c r="D15" s="104">
        <v>3600000</v>
      </c>
      <c r="E15" s="90"/>
      <c r="F15" s="90">
        <f>300000+300000+300000+300000+300000+300000+300000+300000</f>
        <v>2400000</v>
      </c>
      <c r="G15" s="90"/>
      <c r="H15" s="90">
        <f t="shared" si="0"/>
        <v>2400000</v>
      </c>
      <c r="I15" s="89"/>
    </row>
    <row r="16" spans="1:13" s="127" customFormat="1" ht="24" customHeight="1" x14ac:dyDescent="0.15">
      <c r="A16" s="89" t="s">
        <v>172</v>
      </c>
      <c r="B16" s="6" t="s">
        <v>143</v>
      </c>
      <c r="C16" s="97" t="s">
        <v>167</v>
      </c>
      <c r="D16" s="104">
        <v>97000000</v>
      </c>
      <c r="E16" s="90"/>
      <c r="F16" s="90">
        <f>8083330+8083330+8083330+8083330+8083330+8083330+8083330</f>
        <v>56583310</v>
      </c>
      <c r="G16" s="90"/>
      <c r="H16" s="90">
        <f t="shared" si="0"/>
        <v>56583310</v>
      </c>
      <c r="I16" s="89"/>
      <c r="J16" s="141"/>
    </row>
    <row r="17" spans="1:9" s="127" customFormat="1" ht="24" customHeight="1" x14ac:dyDescent="0.15">
      <c r="A17" s="89" t="s">
        <v>172</v>
      </c>
      <c r="B17" s="6" t="s">
        <v>145</v>
      </c>
      <c r="C17" s="97" t="s">
        <v>169</v>
      </c>
      <c r="D17" s="104">
        <v>3960000</v>
      </c>
      <c r="E17" s="90"/>
      <c r="F17" s="88">
        <f>330000+330000+330000+330000+330000+330000+330000+330000</f>
        <v>2640000</v>
      </c>
      <c r="G17" s="90"/>
      <c r="H17" s="90">
        <f t="shared" si="0"/>
        <v>2640000</v>
      </c>
      <c r="I17" s="89"/>
    </row>
    <row r="18" spans="1:9" s="122" customFormat="1" ht="24" customHeight="1" x14ac:dyDescent="0.15">
      <c r="A18" s="86"/>
      <c r="B18" s="126" t="s">
        <v>118</v>
      </c>
      <c r="C18" s="93"/>
      <c r="D18" s="106"/>
      <c r="E18" s="90"/>
      <c r="F18" s="134"/>
      <c r="G18" s="105"/>
      <c r="H18" s="105"/>
      <c r="I18" s="89"/>
    </row>
    <row r="19" spans="1:9" s="195" customFormat="1" ht="24" hidden="1" customHeight="1" x14ac:dyDescent="0.15">
      <c r="A19" s="184" t="s">
        <v>172</v>
      </c>
      <c r="B19" s="185" t="s">
        <v>274</v>
      </c>
      <c r="C19" s="191" t="s">
        <v>275</v>
      </c>
      <c r="D19" s="192">
        <v>2320000</v>
      </c>
      <c r="E19" s="193"/>
      <c r="F19" s="194">
        <f>1048000+1056000</f>
        <v>2104000</v>
      </c>
      <c r="G19" s="193"/>
      <c r="H19" s="193">
        <f t="shared" ref="H19" si="1">F19</f>
        <v>2104000</v>
      </c>
      <c r="I19" s="184"/>
    </row>
    <row r="20" spans="1:9" s="122" customFormat="1" ht="24" customHeight="1" x14ac:dyDescent="0.15">
      <c r="A20" s="86"/>
      <c r="B20" s="6"/>
      <c r="C20" s="97"/>
      <c r="D20" s="104"/>
      <c r="E20" s="87"/>
      <c r="F20" s="88"/>
      <c r="G20" s="90"/>
      <c r="H20" s="90"/>
      <c r="I20" s="89"/>
    </row>
    <row r="21" spans="1:9" s="122" customFormat="1" ht="24" customHeight="1" x14ac:dyDescent="0.15">
      <c r="A21" s="86"/>
      <c r="B21" s="11"/>
      <c r="C21" s="93"/>
      <c r="D21" s="106"/>
      <c r="E21" s="90"/>
      <c r="F21" s="90"/>
      <c r="G21" s="105"/>
      <c r="H21" s="105"/>
      <c r="I21" s="8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65" customWidth="1"/>
    <col min="2" max="2" width="17.21875" style="165" customWidth="1"/>
    <col min="3" max="3" width="19.109375" style="165" customWidth="1"/>
    <col min="4" max="4" width="18" style="165" customWidth="1"/>
    <col min="5" max="5" width="23.77734375" style="165" customWidth="1"/>
    <col min="6" max="6" width="8.88671875" style="150"/>
    <col min="7" max="7" width="9" style="150" bestFit="1" customWidth="1"/>
    <col min="8" max="8" width="12.21875" style="150" bestFit="1" customWidth="1"/>
    <col min="9" max="16384" width="8.88671875" style="150"/>
  </cols>
  <sheetData>
    <row r="1" spans="1:8" s="143" customFormat="1" ht="36" customHeight="1" x14ac:dyDescent="0.15">
      <c r="A1" s="142" t="s">
        <v>19</v>
      </c>
      <c r="B1" s="142"/>
      <c r="C1" s="142"/>
      <c r="D1" s="142"/>
      <c r="E1" s="142"/>
    </row>
    <row r="2" spans="1:8" s="148" customFormat="1" ht="24" customHeight="1" thickBot="1" x14ac:dyDescent="0.2">
      <c r="A2" s="144" t="s">
        <v>175</v>
      </c>
      <c r="B2" s="145"/>
      <c r="C2" s="146"/>
      <c r="D2" s="146"/>
      <c r="E2" s="147" t="s">
        <v>92</v>
      </c>
    </row>
    <row r="3" spans="1:8" ht="24" customHeight="1" thickTop="1" x14ac:dyDescent="0.15">
      <c r="A3" s="200" t="s">
        <v>48</v>
      </c>
      <c r="B3" s="149" t="s">
        <v>49</v>
      </c>
      <c r="C3" s="203" t="s">
        <v>288</v>
      </c>
      <c r="D3" s="204"/>
      <c r="E3" s="205"/>
    </row>
    <row r="4" spans="1:8" ht="24" customHeight="1" x14ac:dyDescent="0.15">
      <c r="A4" s="201"/>
      <c r="B4" s="151" t="s">
        <v>50</v>
      </c>
      <c r="C4" s="152">
        <v>970000</v>
      </c>
      <c r="D4" s="153" t="s">
        <v>86</v>
      </c>
      <c r="E4" s="154" t="s">
        <v>285</v>
      </c>
    </row>
    <row r="5" spans="1:8" ht="24" customHeight="1" x14ac:dyDescent="0.15">
      <c r="A5" s="201"/>
      <c r="B5" s="151" t="s">
        <v>51</v>
      </c>
      <c r="C5" s="155">
        <v>0.93195876288659796</v>
      </c>
      <c r="D5" s="153" t="s">
        <v>30</v>
      </c>
      <c r="E5" s="154">
        <v>904000</v>
      </c>
      <c r="G5" s="156"/>
      <c r="H5" s="157"/>
    </row>
    <row r="6" spans="1:8" ht="24" customHeight="1" x14ac:dyDescent="0.15">
      <c r="A6" s="201"/>
      <c r="B6" s="151" t="s">
        <v>29</v>
      </c>
      <c r="C6" s="158" t="s">
        <v>281</v>
      </c>
      <c r="D6" s="153" t="s">
        <v>85</v>
      </c>
      <c r="E6" s="159" t="s">
        <v>276</v>
      </c>
    </row>
    <row r="7" spans="1:8" ht="24" customHeight="1" x14ac:dyDescent="0.15">
      <c r="A7" s="201"/>
      <c r="B7" s="151" t="s">
        <v>52</v>
      </c>
      <c r="C7" s="197" t="s">
        <v>102</v>
      </c>
      <c r="D7" s="153" t="s">
        <v>53</v>
      </c>
      <c r="E7" s="161" t="s">
        <v>280</v>
      </c>
    </row>
    <row r="8" spans="1:8" ht="24" customHeight="1" x14ac:dyDescent="0.15">
      <c r="A8" s="201"/>
      <c r="B8" s="151" t="s">
        <v>54</v>
      </c>
      <c r="C8" s="160" t="s">
        <v>284</v>
      </c>
      <c r="D8" s="153" t="s">
        <v>32</v>
      </c>
      <c r="E8" s="159" t="s">
        <v>289</v>
      </c>
    </row>
    <row r="9" spans="1:8" ht="24" customHeight="1" thickBot="1" x14ac:dyDescent="0.2">
      <c r="A9" s="202"/>
      <c r="B9" s="162" t="s">
        <v>55</v>
      </c>
      <c r="C9" s="196" t="s">
        <v>171</v>
      </c>
      <c r="D9" s="163" t="s">
        <v>56</v>
      </c>
      <c r="E9" s="164" t="s">
        <v>290</v>
      </c>
    </row>
    <row r="10" spans="1:8" ht="24" customHeight="1" thickTop="1" x14ac:dyDescent="0.15">
      <c r="A10" s="200" t="s">
        <v>48</v>
      </c>
      <c r="B10" s="149" t="s">
        <v>49</v>
      </c>
      <c r="C10" s="203" t="s">
        <v>291</v>
      </c>
      <c r="D10" s="204"/>
      <c r="E10" s="205"/>
    </row>
    <row r="11" spans="1:8" ht="24" customHeight="1" x14ac:dyDescent="0.15">
      <c r="A11" s="201"/>
      <c r="B11" s="151" t="s">
        <v>50</v>
      </c>
      <c r="C11" s="152">
        <v>660000</v>
      </c>
      <c r="D11" s="153" t="s">
        <v>86</v>
      </c>
      <c r="E11" s="154" t="s">
        <v>286</v>
      </c>
    </row>
    <row r="12" spans="1:8" ht="24" customHeight="1" x14ac:dyDescent="0.15">
      <c r="A12" s="201"/>
      <c r="B12" s="151" t="s">
        <v>51</v>
      </c>
      <c r="C12" s="155">
        <v>0.90909090909090906</v>
      </c>
      <c r="D12" s="153" t="s">
        <v>30</v>
      </c>
      <c r="E12" s="154">
        <v>600000</v>
      </c>
      <c r="G12" s="156"/>
      <c r="H12" s="157"/>
    </row>
    <row r="13" spans="1:8" ht="24" customHeight="1" x14ac:dyDescent="0.15">
      <c r="A13" s="201"/>
      <c r="B13" s="151" t="s">
        <v>29</v>
      </c>
      <c r="C13" s="158" t="s">
        <v>282</v>
      </c>
      <c r="D13" s="153" t="s">
        <v>85</v>
      </c>
      <c r="E13" s="159" t="s">
        <v>277</v>
      </c>
    </row>
    <row r="14" spans="1:8" ht="24" customHeight="1" x14ac:dyDescent="0.15">
      <c r="A14" s="201"/>
      <c r="B14" s="151" t="s">
        <v>52</v>
      </c>
      <c r="C14" s="197" t="s">
        <v>102</v>
      </c>
      <c r="D14" s="153" t="s">
        <v>53</v>
      </c>
      <c r="E14" s="161" t="s">
        <v>279</v>
      </c>
    </row>
    <row r="15" spans="1:8" ht="24" customHeight="1" x14ac:dyDescent="0.15">
      <c r="A15" s="201"/>
      <c r="B15" s="151" t="s">
        <v>54</v>
      </c>
      <c r="C15" s="160" t="s">
        <v>284</v>
      </c>
      <c r="D15" s="153" t="s">
        <v>32</v>
      </c>
      <c r="E15" s="159" t="s">
        <v>292</v>
      </c>
    </row>
    <row r="16" spans="1:8" ht="24" customHeight="1" thickBot="1" x14ac:dyDescent="0.2">
      <c r="A16" s="202"/>
      <c r="B16" s="162" t="s">
        <v>55</v>
      </c>
      <c r="C16" s="196" t="s">
        <v>171</v>
      </c>
      <c r="D16" s="163" t="s">
        <v>56</v>
      </c>
      <c r="E16" s="164" t="s">
        <v>293</v>
      </c>
    </row>
    <row r="17" spans="1:8" ht="24" customHeight="1" thickTop="1" x14ac:dyDescent="0.15">
      <c r="A17" s="200" t="s">
        <v>48</v>
      </c>
      <c r="B17" s="149" t="s">
        <v>49</v>
      </c>
      <c r="C17" s="203" t="s">
        <v>294</v>
      </c>
      <c r="D17" s="204"/>
      <c r="E17" s="205"/>
    </row>
    <row r="18" spans="1:8" ht="24" customHeight="1" x14ac:dyDescent="0.15">
      <c r="A18" s="201"/>
      <c r="B18" s="151" t="s">
        <v>50</v>
      </c>
      <c r="C18" s="152">
        <v>2520000</v>
      </c>
      <c r="D18" s="153" t="s">
        <v>86</v>
      </c>
      <c r="E18" s="154" t="s">
        <v>287</v>
      </c>
    </row>
    <row r="19" spans="1:8" ht="24" customHeight="1" x14ac:dyDescent="0.15">
      <c r="A19" s="201"/>
      <c r="B19" s="151" t="s">
        <v>51</v>
      </c>
      <c r="C19" s="155">
        <v>0.95238095238095233</v>
      </c>
      <c r="D19" s="153" t="s">
        <v>30</v>
      </c>
      <c r="E19" s="154">
        <v>2400000</v>
      </c>
      <c r="G19" s="156"/>
      <c r="H19" s="157"/>
    </row>
    <row r="20" spans="1:8" ht="24" customHeight="1" x14ac:dyDescent="0.15">
      <c r="A20" s="201"/>
      <c r="B20" s="151" t="s">
        <v>29</v>
      </c>
      <c r="C20" s="158" t="s">
        <v>283</v>
      </c>
      <c r="D20" s="153" t="s">
        <v>85</v>
      </c>
      <c r="E20" s="159" t="s">
        <v>299</v>
      </c>
    </row>
    <row r="21" spans="1:8" ht="24" customHeight="1" x14ac:dyDescent="0.15">
      <c r="A21" s="201"/>
      <c r="B21" s="151" t="s">
        <v>52</v>
      </c>
      <c r="C21" s="197" t="s">
        <v>102</v>
      </c>
      <c r="D21" s="153" t="s">
        <v>53</v>
      </c>
      <c r="E21" s="161"/>
    </row>
    <row r="22" spans="1:8" ht="24" customHeight="1" x14ac:dyDescent="0.15">
      <c r="A22" s="201"/>
      <c r="B22" s="151" t="s">
        <v>54</v>
      </c>
      <c r="C22" s="160" t="s">
        <v>284</v>
      </c>
      <c r="D22" s="153" t="s">
        <v>32</v>
      </c>
      <c r="E22" s="159" t="s">
        <v>295</v>
      </c>
    </row>
    <row r="23" spans="1:8" ht="24" customHeight="1" thickBot="1" x14ac:dyDescent="0.2">
      <c r="A23" s="202"/>
      <c r="B23" s="162" t="s">
        <v>55</v>
      </c>
      <c r="C23" s="196" t="s">
        <v>171</v>
      </c>
      <c r="D23" s="163" t="s">
        <v>56</v>
      </c>
      <c r="E23" s="164" t="s">
        <v>296</v>
      </c>
    </row>
    <row r="24" spans="1:8" ht="24" customHeight="1" thickTop="1" x14ac:dyDescent="0.15"/>
  </sheetData>
  <mergeCells count="6">
    <mergeCell ref="A10:A16"/>
    <mergeCell ref="C10:E10"/>
    <mergeCell ref="A17:A23"/>
    <mergeCell ref="C17:E17"/>
    <mergeCell ref="A3:A9"/>
    <mergeCell ref="C3:E3"/>
  </mergeCells>
  <phoneticPr fontId="2" type="noConversion"/>
  <conditionalFormatting sqref="C14:C16">
    <cfRule type="duplicateValues" dxfId="1" priority="2"/>
  </conditionalFormatting>
  <conditionalFormatting sqref="C21: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70" customWidth="1"/>
    <col min="2" max="2" width="20.44140625" style="70" customWidth="1"/>
    <col min="3" max="3" width="18.33203125" style="70" customWidth="1"/>
    <col min="4" max="6" width="15.5546875" style="70" customWidth="1"/>
    <col min="7" max="16384" width="8.88671875" style="34"/>
  </cols>
  <sheetData>
    <row r="1" spans="1:8" s="82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8" ht="20.25" customHeight="1" thickBot="1" x14ac:dyDescent="0.2">
      <c r="A2" s="111" t="s">
        <v>175</v>
      </c>
      <c r="B2" s="74"/>
      <c r="C2" s="64"/>
      <c r="D2" s="64"/>
      <c r="E2" s="64"/>
      <c r="F2" s="65" t="s">
        <v>92</v>
      </c>
    </row>
    <row r="3" spans="1:8" ht="20.25" customHeight="1" thickTop="1" x14ac:dyDescent="0.15">
      <c r="A3" s="113" t="s">
        <v>28</v>
      </c>
      <c r="B3" s="218" t="s">
        <v>288</v>
      </c>
      <c r="C3" s="218"/>
      <c r="D3" s="218"/>
      <c r="E3" s="218"/>
      <c r="F3" s="219"/>
    </row>
    <row r="4" spans="1:8" ht="20.25" customHeight="1" x14ac:dyDescent="0.15">
      <c r="A4" s="220" t="s">
        <v>36</v>
      </c>
      <c r="B4" s="210" t="s">
        <v>29</v>
      </c>
      <c r="C4" s="223" t="s">
        <v>79</v>
      </c>
      <c r="D4" s="135" t="s">
        <v>37</v>
      </c>
      <c r="E4" s="135" t="s">
        <v>30</v>
      </c>
      <c r="F4" s="136" t="s">
        <v>100</v>
      </c>
    </row>
    <row r="5" spans="1:8" ht="20.25" customHeight="1" x14ac:dyDescent="0.15">
      <c r="A5" s="221"/>
      <c r="B5" s="210"/>
      <c r="C5" s="224"/>
      <c r="D5" s="135" t="s">
        <v>38</v>
      </c>
      <c r="E5" s="135" t="s">
        <v>31</v>
      </c>
      <c r="F5" s="136" t="s">
        <v>39</v>
      </c>
    </row>
    <row r="6" spans="1:8" ht="20.25" customHeight="1" x14ac:dyDescent="0.15">
      <c r="A6" s="221"/>
      <c r="B6" s="225" t="s">
        <v>281</v>
      </c>
      <c r="C6" s="226" t="s">
        <v>298</v>
      </c>
      <c r="D6" s="228">
        <v>970000</v>
      </c>
      <c r="E6" s="228">
        <v>904000</v>
      </c>
      <c r="F6" s="230">
        <v>0.93195876288659796</v>
      </c>
      <c r="G6" s="75"/>
      <c r="H6" s="140"/>
    </row>
    <row r="7" spans="1:8" ht="20.25" customHeight="1" x14ac:dyDescent="0.15">
      <c r="A7" s="222"/>
      <c r="B7" s="225"/>
      <c r="C7" s="227"/>
      <c r="D7" s="229"/>
      <c r="E7" s="229"/>
      <c r="F7" s="230"/>
    </row>
    <row r="8" spans="1:8" ht="20.25" customHeight="1" x14ac:dyDescent="0.15">
      <c r="A8" s="208" t="s">
        <v>32</v>
      </c>
      <c r="B8" s="137" t="s">
        <v>33</v>
      </c>
      <c r="C8" s="137" t="s">
        <v>42</v>
      </c>
      <c r="D8" s="210" t="s">
        <v>34</v>
      </c>
      <c r="E8" s="210"/>
      <c r="F8" s="211"/>
    </row>
    <row r="9" spans="1:8" ht="20.25" customHeight="1" x14ac:dyDescent="0.15">
      <c r="A9" s="209"/>
      <c r="B9" s="10" t="s">
        <v>289</v>
      </c>
      <c r="C9" s="10" t="s">
        <v>302</v>
      </c>
      <c r="D9" s="212" t="s">
        <v>290</v>
      </c>
      <c r="E9" s="213"/>
      <c r="F9" s="214"/>
    </row>
    <row r="10" spans="1:8" ht="20.25" customHeight="1" x14ac:dyDescent="0.15">
      <c r="A10" s="131" t="s">
        <v>41</v>
      </c>
      <c r="B10" s="215" t="s">
        <v>171</v>
      </c>
      <c r="C10" s="215"/>
      <c r="D10" s="216"/>
      <c r="E10" s="216"/>
      <c r="F10" s="217"/>
    </row>
    <row r="11" spans="1:8" ht="20.25" customHeight="1" x14ac:dyDescent="0.15">
      <c r="A11" s="131" t="s">
        <v>40</v>
      </c>
      <c r="B11" s="216" t="s">
        <v>300</v>
      </c>
      <c r="C11" s="216"/>
      <c r="D11" s="216"/>
      <c r="E11" s="216"/>
      <c r="F11" s="217"/>
    </row>
    <row r="12" spans="1:8" ht="20.25" customHeight="1" thickBot="1" x14ac:dyDescent="0.2">
      <c r="A12" s="114" t="s">
        <v>35</v>
      </c>
      <c r="B12" s="206"/>
      <c r="C12" s="206"/>
      <c r="D12" s="206"/>
      <c r="E12" s="206"/>
      <c r="F12" s="207"/>
    </row>
    <row r="13" spans="1:8" ht="20.25" customHeight="1" thickTop="1" x14ac:dyDescent="0.15">
      <c r="A13" s="113" t="s">
        <v>28</v>
      </c>
      <c r="B13" s="218" t="s">
        <v>297</v>
      </c>
      <c r="C13" s="218"/>
      <c r="D13" s="218"/>
      <c r="E13" s="218"/>
      <c r="F13" s="219"/>
    </row>
    <row r="14" spans="1:8" ht="20.25" customHeight="1" x14ac:dyDescent="0.15">
      <c r="A14" s="220" t="s">
        <v>36</v>
      </c>
      <c r="B14" s="210" t="s">
        <v>29</v>
      </c>
      <c r="C14" s="223" t="s">
        <v>79</v>
      </c>
      <c r="D14" s="135" t="s">
        <v>37</v>
      </c>
      <c r="E14" s="135" t="s">
        <v>30</v>
      </c>
      <c r="F14" s="136" t="s">
        <v>100</v>
      </c>
    </row>
    <row r="15" spans="1:8" ht="20.25" customHeight="1" x14ac:dyDescent="0.15">
      <c r="A15" s="221"/>
      <c r="B15" s="210"/>
      <c r="C15" s="224"/>
      <c r="D15" s="135" t="s">
        <v>38</v>
      </c>
      <c r="E15" s="135" t="s">
        <v>31</v>
      </c>
      <c r="F15" s="136" t="s">
        <v>39</v>
      </c>
    </row>
    <row r="16" spans="1:8" ht="20.25" customHeight="1" x14ac:dyDescent="0.15">
      <c r="A16" s="221"/>
      <c r="B16" s="225" t="s">
        <v>282</v>
      </c>
      <c r="C16" s="226" t="s">
        <v>277</v>
      </c>
      <c r="D16" s="228">
        <v>660000</v>
      </c>
      <c r="E16" s="228">
        <v>600000</v>
      </c>
      <c r="F16" s="230">
        <v>0.90909090909090906</v>
      </c>
      <c r="G16" s="75"/>
      <c r="H16" s="140"/>
    </row>
    <row r="17" spans="1:8" ht="20.25" customHeight="1" x14ac:dyDescent="0.15">
      <c r="A17" s="222"/>
      <c r="B17" s="225"/>
      <c r="C17" s="227"/>
      <c r="D17" s="229"/>
      <c r="E17" s="229"/>
      <c r="F17" s="230"/>
    </row>
    <row r="18" spans="1:8" ht="20.25" customHeight="1" x14ac:dyDescent="0.15">
      <c r="A18" s="208" t="s">
        <v>32</v>
      </c>
      <c r="B18" s="137" t="s">
        <v>33</v>
      </c>
      <c r="C18" s="137" t="s">
        <v>42</v>
      </c>
      <c r="D18" s="210" t="s">
        <v>34</v>
      </c>
      <c r="E18" s="210"/>
      <c r="F18" s="211"/>
    </row>
    <row r="19" spans="1:8" ht="20.25" customHeight="1" x14ac:dyDescent="0.15">
      <c r="A19" s="209"/>
      <c r="B19" s="10" t="s">
        <v>292</v>
      </c>
      <c r="C19" s="10" t="s">
        <v>303</v>
      </c>
      <c r="D19" s="212" t="s">
        <v>293</v>
      </c>
      <c r="E19" s="213"/>
      <c r="F19" s="214"/>
    </row>
    <row r="20" spans="1:8" ht="20.25" customHeight="1" x14ac:dyDescent="0.15">
      <c r="A20" s="131" t="s">
        <v>41</v>
      </c>
      <c r="B20" s="215" t="s">
        <v>188</v>
      </c>
      <c r="C20" s="215"/>
      <c r="D20" s="216"/>
      <c r="E20" s="216"/>
      <c r="F20" s="217"/>
    </row>
    <row r="21" spans="1:8" ht="20.25" customHeight="1" x14ac:dyDescent="0.15">
      <c r="A21" s="131" t="s">
        <v>40</v>
      </c>
      <c r="B21" s="216" t="s">
        <v>301</v>
      </c>
      <c r="C21" s="216"/>
      <c r="D21" s="216"/>
      <c r="E21" s="216"/>
      <c r="F21" s="217"/>
    </row>
    <row r="22" spans="1:8" ht="20.25" customHeight="1" thickBot="1" x14ac:dyDescent="0.2">
      <c r="A22" s="114" t="s">
        <v>35</v>
      </c>
      <c r="B22" s="206"/>
      <c r="C22" s="206"/>
      <c r="D22" s="206"/>
      <c r="E22" s="206"/>
      <c r="F22" s="207"/>
    </row>
    <row r="23" spans="1:8" ht="20.25" customHeight="1" thickTop="1" x14ac:dyDescent="0.15">
      <c r="A23" s="113" t="s">
        <v>28</v>
      </c>
      <c r="B23" s="218" t="s">
        <v>294</v>
      </c>
      <c r="C23" s="218"/>
      <c r="D23" s="218"/>
      <c r="E23" s="218"/>
      <c r="F23" s="219"/>
    </row>
    <row r="24" spans="1:8" ht="20.25" customHeight="1" x14ac:dyDescent="0.15">
      <c r="A24" s="220" t="s">
        <v>36</v>
      </c>
      <c r="B24" s="210" t="s">
        <v>29</v>
      </c>
      <c r="C24" s="223" t="s">
        <v>79</v>
      </c>
      <c r="D24" s="135" t="s">
        <v>37</v>
      </c>
      <c r="E24" s="135" t="s">
        <v>30</v>
      </c>
      <c r="F24" s="136" t="s">
        <v>100</v>
      </c>
    </row>
    <row r="25" spans="1:8" ht="20.25" customHeight="1" x14ac:dyDescent="0.15">
      <c r="A25" s="221"/>
      <c r="B25" s="210"/>
      <c r="C25" s="224"/>
      <c r="D25" s="135" t="s">
        <v>38</v>
      </c>
      <c r="E25" s="135" t="s">
        <v>31</v>
      </c>
      <c r="F25" s="136" t="s">
        <v>39</v>
      </c>
    </row>
    <row r="26" spans="1:8" ht="20.25" customHeight="1" x14ac:dyDescent="0.15">
      <c r="A26" s="221"/>
      <c r="B26" s="225" t="s">
        <v>283</v>
      </c>
      <c r="C26" s="226" t="s">
        <v>278</v>
      </c>
      <c r="D26" s="228">
        <v>2520000</v>
      </c>
      <c r="E26" s="228">
        <v>2400000</v>
      </c>
      <c r="F26" s="230">
        <v>0.95238095238095233</v>
      </c>
      <c r="G26" s="75"/>
      <c r="H26" s="140"/>
    </row>
    <row r="27" spans="1:8" ht="20.25" customHeight="1" x14ac:dyDescent="0.15">
      <c r="A27" s="222"/>
      <c r="B27" s="225"/>
      <c r="C27" s="227"/>
      <c r="D27" s="229"/>
      <c r="E27" s="229"/>
      <c r="F27" s="230"/>
    </row>
    <row r="28" spans="1:8" ht="20.25" customHeight="1" x14ac:dyDescent="0.15">
      <c r="A28" s="208" t="s">
        <v>32</v>
      </c>
      <c r="B28" s="137" t="s">
        <v>33</v>
      </c>
      <c r="C28" s="137" t="s">
        <v>42</v>
      </c>
      <c r="D28" s="210" t="s">
        <v>34</v>
      </c>
      <c r="E28" s="210"/>
      <c r="F28" s="211"/>
    </row>
    <row r="29" spans="1:8" ht="20.25" customHeight="1" x14ac:dyDescent="0.15">
      <c r="A29" s="209"/>
      <c r="B29" s="10" t="s">
        <v>295</v>
      </c>
      <c r="C29" s="10" t="s">
        <v>304</v>
      </c>
      <c r="D29" s="212" t="s">
        <v>296</v>
      </c>
      <c r="E29" s="213"/>
      <c r="F29" s="214"/>
    </row>
    <row r="30" spans="1:8" ht="20.25" customHeight="1" x14ac:dyDescent="0.15">
      <c r="A30" s="131" t="s">
        <v>41</v>
      </c>
      <c r="B30" s="215" t="s">
        <v>188</v>
      </c>
      <c r="C30" s="215"/>
      <c r="D30" s="216"/>
      <c r="E30" s="216"/>
      <c r="F30" s="217"/>
    </row>
    <row r="31" spans="1:8" ht="20.25" customHeight="1" x14ac:dyDescent="0.15">
      <c r="A31" s="131" t="s">
        <v>40</v>
      </c>
      <c r="B31" s="216" t="s">
        <v>189</v>
      </c>
      <c r="C31" s="216"/>
      <c r="D31" s="216"/>
      <c r="E31" s="216"/>
      <c r="F31" s="217"/>
    </row>
    <row r="32" spans="1:8" ht="20.25" customHeight="1" thickBot="1" x14ac:dyDescent="0.2">
      <c r="A32" s="114" t="s">
        <v>35</v>
      </c>
      <c r="B32" s="206"/>
      <c r="C32" s="206"/>
      <c r="D32" s="206"/>
      <c r="E32" s="206"/>
      <c r="F32" s="207"/>
    </row>
    <row r="33" ht="20.25" customHeight="1" thickTop="1" x14ac:dyDescent="0.15"/>
  </sheetData>
  <mergeCells count="45">
    <mergeCell ref="B12:F12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2020-09-07T23:59:49Z</dcterms:modified>
</cp:coreProperties>
</file>